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5-26\Finance\"/>
    </mc:Choice>
  </mc:AlternateContent>
  <xr:revisionPtr revIDLastSave="0" documentId="8_{B06DED3C-7035-4762-8A5B-B6F3A41B5097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receiptsandpayment!$A$4:$BJ$264</definedName>
    <definedName name="_xlnm.Print_Area" localSheetId="5">'Asset Register'!#REF!</definedName>
    <definedName name="_xlnm.Print_Area" localSheetId="1">bankrec!$B$3:$O$33</definedName>
    <definedName name="_xlnm.Print_Area" localSheetId="2">Budget!$B$1:$F$99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receiptsandpayment!$A$4:$X$408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6" i="9" l="1"/>
  <c r="I82" i="9"/>
  <c r="L21" i="6"/>
  <c r="BI215" i="7"/>
  <c r="L20" i="6" s="1"/>
  <c r="BH215" i="7"/>
  <c r="L14" i="6"/>
  <c r="K14" i="6"/>
  <c r="BI199" i="7"/>
  <c r="K20" i="6" s="1"/>
  <c r="BH199" i="7"/>
  <c r="K21" i="6" s="1"/>
  <c r="J14" i="6"/>
  <c r="BI159" i="7"/>
  <c r="J20" i="6" s="1"/>
  <c r="BH159" i="7"/>
  <c r="J21" i="6" s="1"/>
  <c r="BI121" i="7"/>
  <c r="BH121" i="7"/>
  <c r="I20" i="6" l="1"/>
  <c r="I21" i="6"/>
  <c r="I14" i="6"/>
  <c r="BH105" i="7" l="1"/>
  <c r="H21" i="6" s="1"/>
  <c r="BI105" i="7"/>
  <c r="H20" i="6" s="1"/>
  <c r="H14" i="6"/>
  <c r="I96" i="9"/>
  <c r="G14" i="6"/>
  <c r="BH88" i="7"/>
  <c r="G21" i="6" s="1"/>
  <c r="BI88" i="7"/>
  <c r="G20" i="6" s="1"/>
  <c r="Y406" i="7"/>
  <c r="I27" i="9" s="1"/>
  <c r="F14" i="6" l="1"/>
  <c r="E14" i="6"/>
  <c r="D14" i="6"/>
  <c r="BI67" i="7" l="1"/>
  <c r="F20" i="6" s="1"/>
  <c r="BH67" i="7"/>
  <c r="F21" i="6" s="1"/>
  <c r="BI52" i="7" l="1"/>
  <c r="E20" i="6" s="1"/>
  <c r="BH52" i="7"/>
  <c r="E21" i="6" s="1"/>
  <c r="BI25" i="7"/>
  <c r="D20" i="6" s="1"/>
  <c r="BH25" i="7"/>
  <c r="D21" i="6" s="1"/>
  <c r="BI315" i="7" l="1"/>
  <c r="O20" i="6" s="1"/>
  <c r="BH315" i="7"/>
  <c r="O21" i="6" s="1"/>
  <c r="BI295" i="7" l="1"/>
  <c r="N20" i="6" s="1"/>
  <c r="BH295" i="7"/>
  <c r="N21" i="6" s="1"/>
  <c r="BI288" i="7"/>
  <c r="M20" i="6" s="1"/>
  <c r="BH288" i="7"/>
  <c r="M21" i="6" s="1"/>
  <c r="BI248" i="7" l="1"/>
  <c r="BH248" i="7"/>
  <c r="BI274" i="7" l="1"/>
  <c r="BH274" i="7"/>
  <c r="Q406" i="7"/>
  <c r="I19" i="9" s="1"/>
  <c r="BI225" i="7"/>
  <c r="BH225" i="7"/>
  <c r="BI79" i="7"/>
  <c r="BH79" i="7"/>
  <c r="F406" i="7"/>
  <c r="G406" i="7"/>
  <c r="H406" i="7"/>
  <c r="J406" i="7"/>
  <c r="K406" i="7"/>
  <c r="L406" i="7"/>
  <c r="M406" i="7"/>
  <c r="N406" i="7"/>
  <c r="O406" i="7"/>
  <c r="P406" i="7"/>
  <c r="R406" i="7"/>
  <c r="S406" i="7"/>
  <c r="T406" i="7"/>
  <c r="U406" i="7"/>
  <c r="V406" i="7"/>
  <c r="W406" i="7"/>
  <c r="X406" i="7"/>
  <c r="Z406" i="7"/>
  <c r="AA406" i="7"/>
  <c r="AB406" i="7"/>
  <c r="AC406" i="7"/>
  <c r="AD406" i="7"/>
  <c r="AE406" i="7"/>
  <c r="AF406" i="7"/>
  <c r="AG406" i="7"/>
  <c r="AH406" i="7"/>
  <c r="AI406" i="7"/>
  <c r="AJ406" i="7"/>
  <c r="AK406" i="7"/>
  <c r="AL406" i="7"/>
  <c r="AM406" i="7"/>
  <c r="AN406" i="7"/>
  <c r="AO406" i="7"/>
  <c r="AP406" i="7"/>
  <c r="AQ406" i="7"/>
  <c r="AR406" i="7"/>
  <c r="AS406" i="7"/>
  <c r="AT406" i="7"/>
  <c r="AU406" i="7"/>
  <c r="AV406" i="7"/>
  <c r="AW406" i="7"/>
  <c r="AX406" i="7"/>
  <c r="AY406" i="7"/>
  <c r="AZ406" i="7"/>
  <c r="BA406" i="7"/>
  <c r="BB406" i="7"/>
  <c r="BC406" i="7"/>
  <c r="BD406" i="7"/>
  <c r="BE406" i="7"/>
  <c r="BF406" i="7"/>
  <c r="BG406" i="7"/>
  <c r="E406" i="7"/>
  <c r="H68" i="9"/>
  <c r="I52" i="9" l="1"/>
  <c r="I67" i="9"/>
  <c r="B23" i="12"/>
  <c r="BH406" i="7" l="1"/>
  <c r="BI406" i="7"/>
  <c r="H9" i="9"/>
  <c r="I15" i="9" l="1"/>
  <c r="I16" i="9"/>
  <c r="I17" i="9"/>
  <c r="I18" i="9"/>
  <c r="I20" i="9"/>
  <c r="I21" i="9"/>
  <c r="I22" i="9"/>
  <c r="I23" i="9"/>
  <c r="I24" i="9"/>
  <c r="I25" i="9"/>
  <c r="I26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3" i="9"/>
  <c r="I55" i="9"/>
  <c r="I56" i="9"/>
  <c r="I57" i="9"/>
  <c r="I58" i="9"/>
  <c r="I59" i="9"/>
  <c r="I61" i="9"/>
  <c r="I62" i="9"/>
  <c r="I63" i="9"/>
  <c r="I64" i="9"/>
  <c r="I65" i="9"/>
  <c r="I66" i="9"/>
  <c r="F9" i="11"/>
  <c r="N33" i="6"/>
  <c r="K34" i="9" l="1"/>
  <c r="AA409" i="7"/>
  <c r="I32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8" i="9"/>
  <c r="H69" i="9"/>
  <c r="M14" i="6"/>
  <c r="N14" i="6"/>
  <c r="O14" i="6"/>
  <c r="D33" i="6"/>
  <c r="E33" i="6"/>
  <c r="F33" i="6"/>
  <c r="G33" i="6"/>
  <c r="H33" i="6"/>
  <c r="I33" i="6"/>
  <c r="J33" i="6"/>
  <c r="K33" i="6"/>
  <c r="L33" i="6"/>
  <c r="M33" i="6"/>
  <c r="O33" i="6"/>
  <c r="H28" i="9"/>
  <c r="H29" i="9" s="1"/>
  <c r="F407" i="7"/>
  <c r="E407" i="7"/>
  <c r="G407" i="7"/>
  <c r="H407" i="7"/>
  <c r="E9" i="7"/>
  <c r="E11" i="7" s="1"/>
  <c r="C29" i="9"/>
  <c r="C69" i="9"/>
  <c r="C71" i="9"/>
  <c r="I28" i="9" l="1"/>
  <c r="I29" i="9" s="1"/>
  <c r="I68" i="9"/>
  <c r="J32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409" i="7"/>
  <c r="E22" i="6"/>
  <c r="L22" i="6"/>
  <c r="D22" i="6"/>
  <c r="H71" i="9"/>
  <c r="H73" i="9" s="1"/>
  <c r="N17" i="6"/>
  <c r="E17" i="6"/>
  <c r="J68" i="9" l="1"/>
  <c r="L28" i="9"/>
  <c r="J28" i="9"/>
  <c r="J26" i="6"/>
  <c r="L26" i="6"/>
  <c r="K26" i="6"/>
  <c r="I26" i="6"/>
  <c r="H26" i="6"/>
  <c r="G26" i="6"/>
  <c r="F26" i="6"/>
  <c r="D26" i="6"/>
  <c r="M26" i="6"/>
  <c r="N26" i="6"/>
  <c r="O26" i="6"/>
  <c r="BI413" i="7"/>
  <c r="E26" i="6"/>
  <c r="I86" i="9"/>
  <c r="I71" i="9"/>
  <c r="I87" i="9"/>
  <c r="I69" i="9"/>
  <c r="I73" i="9" l="1"/>
  <c r="I88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H40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I40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8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8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8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<sst xmlns="http://schemas.openxmlformats.org/spreadsheetml/2006/main" count="488" uniqueCount="302">
  <si>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</si>
  <si>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</si>
  <si>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</si>
  <si>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</si>
  <si>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</si>
  <si>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</si>
  <si>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</si>
  <si>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</si>
  <si>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</si>
  <si>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</si>
  <si>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</si>
  <si>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</si>
  <si>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</si>
  <si>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</si>
  <si>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</si>
  <si>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</si>
  <si>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</si>
  <si>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</si>
  <si>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</si>
  <si>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</si>
  <si>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</si>
  <si>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</si>
  <si>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</si>
  <si>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</si>
  <si>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</si>
  <si>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</si>
  <si>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</si>
  <si>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</si>
  <si>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</si>
  <si>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</si>
  <si>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</si>
  <si>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</si>
  <si>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</si>
  <si>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</si>
  <si>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</si>
  <si>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</si>
  <si>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</si>
  <si>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</si>
  <si>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</si>
  <si>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</si>
  <si>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</si>
  <si>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</si>
  <si>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</si>
  <si>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</si>
  <si>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</si>
  <si>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</si>
  <si>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</si>
  <si>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</si>
  <si>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</si>
  <si>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</si>
  <si>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</si>
  <si>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</si>
  <si>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</si>
  <si>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</si>
  <si>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</si>
  <si>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</si>
  <si>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</si>
  <si>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</si>
  <si>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</si>
  <si>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</si>
  <si>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</si>
  <si>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</si>
  <si>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</si>
  <si>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</si>
  <si>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</si>
  <si>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</si>
  <si>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</si>
  <si>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</si>
  <si>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</si>
  <si>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</si>
  <si>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</si>
  <si>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</si>
  <si>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</si>
  <si>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</si>
  <si>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</si>
  <si>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</si>
  <si>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</si>
  <si>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</si>
  <si>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</si>
  <si>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</si>
  <si>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</si>
  <si>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</si>
  <si>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</si>
  <si>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</si>
  <si>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</si>
  <si>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</si>
  <si>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</si>
  <si>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</si>
  <si>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</si>
  <si>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</si>
  <si>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</si>
  <si>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</si>
  <si>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</si>
  <si>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</si>
  <si>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</si>
  <si>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</si>
  <si>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</si>
  <si>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</si>
  <si>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</si>
  <si>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</si>
  <si>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</si>
  <si>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</si>
  <si>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</si>
  <si>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</si>
  <si>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</si>
  <si>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</si>
  <si>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</si>
  <si>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</si>
  <si>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</si>
  <si>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</si>
  <si>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</si>
  <si>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</si>
  <si>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</si>
  <si>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</si>
  <si>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</si>
  <si>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</si>
  <si>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</si>
  <si>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</si>
  <si>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</si>
  <si>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</si>
  <si>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</si>
  <si>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</si>
  <si>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</si>
  <si>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</si>
  <si>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</si>
  <si>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</si>
  <si>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</si>
  <si>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</si>
  <si>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</si>
  <si>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</si>
  <si>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</si>
  <si>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</si>
  <si>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</si>
  <si>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</si>
  <si>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</si>
  <si>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</si>
  <si>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</si>
  <si>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</si>
  <si>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</si>
  <si>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</si>
  <si>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</si>
  <si>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</si>
  <si>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</si>
  <si>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</si>
  <si>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</si>
  <si>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</si>
  <si>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</si>
  <si>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</si>
  <si>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</si>
  <si>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</si>
  <si>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</si>
  <si>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</si>
  <si>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</si>
  <si>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</si>
  <si>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</si>
  <si>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</si>
  <si>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</si>
  <si>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</si>
  <si>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</si>
  <si>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</si>
  <si>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</si>
  <si>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</si>
  <si>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</si>
  <si>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</si>
  <si>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</si>
  <si>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</si>
  <si>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</si>
  <si>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</si>
  <si>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</si>
  <si>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</si>
  <si>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</si>
  <si>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</si>
  <si>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</si>
  <si>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</si>
  <si>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</si>
  <si>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</si>
  <si>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</si>
  <si>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</si>
  <si>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</si>
  <si>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</si>
  <si>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</si>
  <si>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</si>
  <si>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</si>
  <si>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</si>
  <si>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</si>
  <si>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</si>
  <si>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</si>
  <si>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</si>
  <si>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</si>
  <si>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</si>
  <si>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</si>
  <si>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</si>
  <si>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</si>
  <si>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</si>
  <si>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</si>
  <si>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</si>
  <si>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</si>
  <si>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</si>
  <si>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</si>
  <si>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</si>
  <si>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</si>
  <si>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</si>
  <si>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</si>
  <si>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</si>
  <si>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</si>
  <si>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</si>
  <si>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</si>
  <si>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</si>
  <si>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</si>
  <si>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</si>
  <si>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</si>
  <si>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</si>
  <si>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</si>
  <si>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</si>
  <si>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</si>
  <si>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</si>
  <si>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</si>
  <si>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</si>
  <si>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</si>
  <si>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</si>
  <si>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</si>
  <si>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</si>
  <si>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</si>
  <si>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</si>
  <si>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</si>
  <si>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</si>
  <si>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</si>
  <si>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</si>
  <si>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</si>
  <si>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</si>
  <si>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</si>
  <si>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</si>
  <si>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</si>
  <si>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</si>
  <si>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</si>
  <si>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</si>
  <si>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</si>
  <si>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</si>
  <si>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</si>
  <si>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</si>
  <si>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</si>
  <si>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</si>
  <si>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</si>
  <si>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</si>
  <si>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</si>
  <si>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</si>
  <si>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</si>
  <si>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</si>
  <si>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</si>
  <si>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</si>
  <si>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</si>
  <si>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453 - £50.00
Cheque 454 - £35.00
Cheque 455 - £25.00
Cheque 456 - £20.00</t>
  </si>
  <si>
    <t>Cheque 453 - £50.00
Cheque 457 - £50.00
Cheque 459 - £25.00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</si>
  <si>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</si>
  <si>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</si>
  <si>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</si>
  <si>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</si>
  <si>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</si>
  <si>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</si>
  <si>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</si>
  <si>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</si>
  <si>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</si>
  <si>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</si>
  <si>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</si>
  <si>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J Butler - Fishing Club Subs</t>
  </si>
  <si>
    <t>August 2025</t>
  </si>
  <si>
    <t>PKF Littlejohn - External Audit</t>
  </si>
  <si>
    <t>Bucks Council - Precept 2nd Installment</t>
  </si>
  <si>
    <t>V Evans - 200 Club Subscription</t>
  </si>
  <si>
    <t>C Brown - Play Area Signs</t>
  </si>
  <si>
    <t>Cheque 462 - £50.00
Cheque 464 - £25.00</t>
  </si>
  <si>
    <t>C Rosental - 200 Club Subscription</t>
  </si>
  <si>
    <t>Harry Prior - Water Pump</t>
  </si>
  <si>
    <t>Vince Daly - Installation of picnic tables</t>
  </si>
  <si>
    <t xml:space="preserve">B Cartwright - Fencing </t>
  </si>
  <si>
    <t xml:space="preserve">Bin Shop - New waste bin </t>
  </si>
  <si>
    <t>Kidd Rappinet - Extents searches</t>
  </si>
  <si>
    <t>C Brown - Play Area Paint</t>
  </si>
  <si>
    <t>Openreach - Wayleave</t>
  </si>
  <si>
    <t>200 Club Subs</t>
  </si>
  <si>
    <t>Ludgershall Fete</t>
  </si>
  <si>
    <r>
      <t xml:space="preserve">Cheque 466 - £50.00
</t>
    </r>
    <r>
      <rPr>
        <sz val="8"/>
        <rFont val="Arial"/>
        <family val="2"/>
      </rPr>
      <t>Cheque 467 - £35.00
Cheque 468 - £25.00</t>
    </r>
    <r>
      <rPr>
        <sz val="8"/>
        <color rgb="FFFF0000"/>
        <rFont val="Arial"/>
        <family val="2"/>
      </rPr>
      <t xml:space="preserve">
Cheque 469 - £20.00</t>
    </r>
  </si>
  <si>
    <r>
      <rPr>
        <sz val="8"/>
        <rFont val="Arial"/>
        <family val="2"/>
      </rPr>
      <t>Cheque 470 -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£25.00
Cheque 473 - £20.00</t>
    </r>
  </si>
  <si>
    <t>Cheque 462 - £50.00
Cheque 463 - £35.00
Cheque 464 - £25.00
Cheque 465 - £20.00</t>
  </si>
  <si>
    <t xml:space="preserve">
Cheque 463 - £35.00
Cheque 465 - £20.00
Cheque 468 - £25.00
Cheque 467 - £35.00
Cheque 470 - £50.00
Cheque 471 - £35.00
Cheque 472 - £25.00
Cheque 473 - £20.00</t>
  </si>
  <si>
    <r>
      <t xml:space="preserve">Cheque 457 - £50.00
Cheque 459 - £25.00
</t>
    </r>
    <r>
      <rPr>
        <sz val="8"/>
        <color rgb="FFFF0000"/>
        <rFont val="Arial"/>
        <family val="2"/>
      </rPr>
      <t>Cheque 460 - £20.00</t>
    </r>
  </si>
  <si>
    <t>October 2025</t>
  </si>
  <si>
    <t>Amazon - Ink Cartridges</t>
  </si>
  <si>
    <t>C Lewin - Zoom Contribution</t>
  </si>
  <si>
    <t>Ludgershall Memorial Hall - Grant</t>
  </si>
  <si>
    <t>200 Club 2nd Prize</t>
  </si>
  <si>
    <t>200 Club 3rd Prize</t>
  </si>
  <si>
    <t>200 Club 4th Prize</t>
  </si>
  <si>
    <t>Cheque 475 - £35.00</t>
  </si>
  <si>
    <t>November 2025</t>
  </si>
  <si>
    <t>Macafee - Anti-virus Subscription</t>
  </si>
  <si>
    <t>HMRC - Basic Tools Submission</t>
  </si>
  <si>
    <r>
      <rPr>
        <sz val="8"/>
        <rFont val="Arial"/>
        <family val="2"/>
      </rPr>
      <t>Cheque 478 -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475 - £35.00</t>
    </r>
    <r>
      <rPr>
        <sz val="8"/>
        <color rgb="FFFF0000"/>
        <rFont val="Arial"/>
        <family val="2"/>
      </rPr>
      <t xml:space="preserve">
Cheque 476 - £25.00
</t>
    </r>
    <r>
      <rPr>
        <sz val="8"/>
        <rFont val="Arial"/>
        <family val="2"/>
      </rPr>
      <t>Cheque 477 - £20.00</t>
    </r>
  </si>
  <si>
    <r>
      <rPr>
        <sz val="8"/>
        <rFont val="Arial"/>
        <family val="2"/>
      </rPr>
      <t>Cheque 541 - £50.00</t>
    </r>
    <r>
      <rPr>
        <sz val="8"/>
        <color rgb="FFFF0000"/>
        <rFont val="Arial"/>
        <family val="2"/>
      </rPr>
      <t xml:space="preserve">
Cheque 544 - £20.00</t>
    </r>
  </si>
  <si>
    <t>Cheque 477 - £20.00
Cheque 478 - £50.00
Cheque 541 - £50.00</t>
  </si>
  <si>
    <t>Cheque 545 - £50.00
Cheque 546 - £35.00
Cheque 547 - £25.00
Cheque 548 - £20.00</t>
  </si>
  <si>
    <t>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</si>
</sst>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2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2" fillId="0" borderId="47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S527"/>
  <sheetViews>
    <sheetView zoomScale="70" zoomScaleNormal="70" workbookViewId="0">
      <pane xSplit="8" ySplit="12" topLeftCell="M202" activePane="bottomRight" state="frozen"/>
      <selection pane="topRight" activeCell="I1" sqref="I1"/>
      <selection pane="bottomLeft" activeCell="A11" sqref="A11"/>
      <selection pane="bottomRight" activeCell="Y204" sqref="Y204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5" width="9.1796875" style="20" customWidth="1"/>
    <col min="26" max="26" width="9.26953125" style="34" customWidth="1"/>
    <col min="27" max="27" width="10.36328125" style="34" customWidth="1"/>
    <col min="28" max="28" width="8.90625" style="34" customWidth="1"/>
    <col min="29" max="29" width="9" style="34" customWidth="1"/>
    <col min="30" max="30" width="10.1796875" style="34" customWidth="1"/>
    <col min="31" max="31" width="10.54296875" style="34" customWidth="1"/>
    <col min="32" max="32" width="9" style="34" customWidth="1"/>
    <col min="33" max="33" width="10.54296875" style="34" customWidth="1"/>
    <col min="34" max="34" width="7.54296875" style="34" customWidth="1"/>
    <col min="35" max="35" width="9.1796875" style="34" bestFit="1" customWidth="1"/>
    <col min="36" max="36" width="9.26953125" style="34" customWidth="1"/>
    <col min="37" max="37" width="11.26953125" style="34" customWidth="1"/>
    <col min="38" max="38" width="9.90625" style="34" customWidth="1"/>
    <col min="39" max="39" width="7.26953125" style="34" customWidth="1"/>
    <col min="40" max="40" width="9.36328125" style="34" customWidth="1"/>
    <col min="41" max="41" width="9.81640625" style="34" customWidth="1"/>
    <col min="42" max="42" width="8.6328125" style="34" customWidth="1"/>
    <col min="43" max="43" width="9" style="34" customWidth="1"/>
    <col min="44" max="44" width="8.54296875" style="34" customWidth="1"/>
    <col min="45" max="46" width="7.26953125" style="34" customWidth="1"/>
    <col min="47" max="47" width="10.81640625" style="34" customWidth="1"/>
    <col min="48" max="48" width="10.453125" style="34" customWidth="1"/>
    <col min="49" max="49" width="10.26953125" style="34" customWidth="1"/>
    <col min="50" max="50" width="7.26953125" style="34" customWidth="1"/>
    <col min="51" max="51" width="8.453125" style="34" customWidth="1"/>
    <col min="52" max="52" width="9.6328125" style="34" customWidth="1"/>
    <col min="53" max="53" width="7.26953125" style="34" customWidth="1"/>
    <col min="54" max="54" width="10.1796875" style="34" customWidth="1"/>
    <col min="55" max="55" width="9.90625" style="34" customWidth="1"/>
    <col min="56" max="56" width="8.6328125" style="34" customWidth="1"/>
    <col min="57" max="57" width="10" style="34" customWidth="1"/>
    <col min="58" max="58" width="7.26953125" style="34" customWidth="1"/>
    <col min="59" max="59" width="8" style="34" customWidth="1"/>
    <col min="60" max="60" width="10.1796875" style="38" customWidth="1"/>
    <col min="61" max="61" width="10.1796875" style="22" customWidth="1"/>
    <col min="62" max="62" width="10" style="7" customWidth="1"/>
    <col min="63" max="64" width="8.81640625" style="7"/>
    <col min="65" max="65" width="10.1796875" style="7" bestFit="1" customWidth="1"/>
    <col min="66" max="16384" width="8.81640625" style="7"/>
  </cols>
  <sheetData>
    <row r="1" spans="1:62" x14ac:dyDescent="0.3">
      <c r="BH1" s="34"/>
      <c r="BI1" s="1"/>
    </row>
    <row r="2" spans="1:62" x14ac:dyDescent="0.3">
      <c r="BH2" s="34"/>
      <c r="BI2" s="1"/>
    </row>
    <row r="3" spans="1:62" ht="13.5" thickBot="1" x14ac:dyDescent="0.35">
      <c r="BH3" s="34"/>
      <c r="BI3" s="1"/>
    </row>
    <row r="4" spans="1:62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7"/>
      <c r="BI4" s="6"/>
    </row>
    <row r="5" spans="1:62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9"/>
      <c r="BI5" s="8"/>
    </row>
    <row r="6" spans="1:62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9"/>
      <c r="BI6" s="8"/>
    </row>
    <row r="7" spans="1:62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9"/>
      <c r="BI7" s="8"/>
    </row>
    <row r="8" spans="1:62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9"/>
      <c r="BI8" s="8"/>
    </row>
    <row r="9" spans="1:62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66" t="s">
        <v>85</v>
      </c>
      <c r="AA9" s="30"/>
      <c r="AB9" s="30"/>
      <c r="AC9" s="33"/>
      <c r="AD9" s="33"/>
      <c r="AE9" s="33"/>
      <c r="AF9" s="33"/>
      <c r="AG9" s="33"/>
      <c r="AH9" s="33"/>
      <c r="AI9" s="33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1"/>
      <c r="BI9" s="9"/>
    </row>
    <row r="10" spans="1:62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5"/>
      <c r="AA10" s="336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7"/>
      <c r="BH10" s="338"/>
      <c r="BI10" s="339"/>
    </row>
    <row r="11" spans="1:62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5"/>
      <c r="AA11" s="336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7"/>
      <c r="BH11" s="338"/>
      <c r="BI11" s="339"/>
    </row>
    <row r="12" spans="1:62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248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250</v>
      </c>
      <c r="Z12" s="86" t="s">
        <v>28</v>
      </c>
      <c r="AA12" s="86" t="s">
        <v>29</v>
      </c>
      <c r="AB12" s="86" t="s">
        <v>101</v>
      </c>
      <c r="AC12" s="87" t="s">
        <v>80</v>
      </c>
      <c r="AD12" s="87" t="s">
        <v>81</v>
      </c>
      <c r="AE12" s="87" t="s">
        <v>19</v>
      </c>
      <c r="AF12" s="87" t="s">
        <v>82</v>
      </c>
      <c r="AG12" s="87" t="s">
        <v>58</v>
      </c>
      <c r="AH12" s="87" t="s">
        <v>59</v>
      </c>
      <c r="AI12" s="87" t="s">
        <v>60</v>
      </c>
      <c r="AJ12" s="87" t="s">
        <v>62</v>
      </c>
      <c r="AK12" s="86" t="s">
        <v>193</v>
      </c>
      <c r="AL12" s="86" t="s">
        <v>140</v>
      </c>
      <c r="AM12" s="86" t="s">
        <v>195</v>
      </c>
      <c r="AN12" s="86" t="s">
        <v>100</v>
      </c>
      <c r="AO12" s="88" t="s">
        <v>153</v>
      </c>
      <c r="AP12" s="88" t="s">
        <v>154</v>
      </c>
      <c r="AQ12" s="88" t="s">
        <v>145</v>
      </c>
      <c r="AR12" s="88" t="s">
        <v>92</v>
      </c>
      <c r="AS12" s="88" t="s">
        <v>91</v>
      </c>
      <c r="AT12" s="88" t="s">
        <v>176</v>
      </c>
      <c r="AU12" s="88" t="s">
        <v>20</v>
      </c>
      <c r="AV12" s="263" t="s">
        <v>65</v>
      </c>
      <c r="AW12" s="263" t="s">
        <v>90</v>
      </c>
      <c r="AX12" s="263" t="s">
        <v>155</v>
      </c>
      <c r="AY12" s="263" t="s">
        <v>156</v>
      </c>
      <c r="AZ12" s="263" t="s">
        <v>157</v>
      </c>
      <c r="BA12" s="266" t="s">
        <v>158</v>
      </c>
      <c r="BB12" s="266" t="s">
        <v>121</v>
      </c>
      <c r="BC12" s="266" t="s">
        <v>147</v>
      </c>
      <c r="BD12" s="266" t="s">
        <v>148</v>
      </c>
      <c r="BE12" s="266" t="s">
        <v>159</v>
      </c>
      <c r="BF12" s="266" t="s">
        <v>160</v>
      </c>
      <c r="BG12" s="309" t="s">
        <v>83</v>
      </c>
      <c r="BH12" s="49" t="s">
        <v>14</v>
      </c>
      <c r="BI12" s="24" t="s">
        <v>17</v>
      </c>
      <c r="BJ12" s="10"/>
    </row>
    <row r="13" spans="1:62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264"/>
      <c r="AW13" s="264"/>
      <c r="AX13" s="264"/>
      <c r="AY13" s="264"/>
      <c r="AZ13" s="264"/>
      <c r="BA13" s="267"/>
      <c r="BB13" s="267"/>
      <c r="BC13" s="267"/>
      <c r="BD13" s="267"/>
      <c r="BE13" s="267"/>
      <c r="BF13" s="267"/>
      <c r="BG13" s="268"/>
      <c r="BH13" s="50"/>
      <c r="BI13" s="15"/>
      <c r="BJ13" s="11"/>
    </row>
    <row r="14" spans="1:62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264"/>
      <c r="AW14" s="264"/>
      <c r="AX14" s="264"/>
      <c r="AY14" s="264"/>
      <c r="AZ14" s="264"/>
      <c r="BA14" s="267"/>
      <c r="BB14" s="267"/>
      <c r="BC14" s="267"/>
      <c r="BD14" s="267"/>
      <c r="BE14" s="267"/>
      <c r="BF14" s="267"/>
      <c r="BG14" s="268"/>
      <c r="BH14" s="50"/>
      <c r="BI14" s="15"/>
      <c r="BJ14" s="11"/>
    </row>
    <row r="15" spans="1:62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264"/>
      <c r="AW15" s="264"/>
      <c r="AX15" s="264"/>
      <c r="AY15" s="264"/>
      <c r="AZ15" s="264"/>
      <c r="BA15" s="267"/>
      <c r="BB15" s="267"/>
      <c r="BC15" s="267"/>
      <c r="BD15" s="267"/>
      <c r="BE15" s="267"/>
      <c r="BF15" s="267"/>
      <c r="BG15" s="268"/>
      <c r="BH15" s="50"/>
      <c r="BI15" s="15"/>
      <c r="BJ15" s="11"/>
    </row>
    <row r="16" spans="1:62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264"/>
      <c r="AW16" s="264"/>
      <c r="AX16" s="264"/>
      <c r="AY16" s="264"/>
      <c r="AZ16" s="264"/>
      <c r="BA16" s="267"/>
      <c r="BB16" s="267"/>
      <c r="BC16" s="267"/>
      <c r="BD16" s="267"/>
      <c r="BE16" s="267"/>
      <c r="BF16" s="267"/>
      <c r="BG16" s="268">
        <v>8.7899999999999991</v>
      </c>
      <c r="BH16" s="50"/>
      <c r="BI16" s="15"/>
      <c r="BJ16" s="11"/>
    </row>
    <row r="17" spans="1:62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264"/>
      <c r="AW17" s="264"/>
      <c r="AX17" s="264">
        <v>20</v>
      </c>
      <c r="AY17" s="264"/>
      <c r="AZ17" s="264"/>
      <c r="BA17" s="267"/>
      <c r="BB17" s="267"/>
      <c r="BC17" s="267"/>
      <c r="BD17" s="267"/>
      <c r="BE17" s="267"/>
      <c r="BF17" s="267"/>
      <c r="BG17" s="268"/>
      <c r="BH17" s="50"/>
      <c r="BI17" s="15"/>
      <c r="BJ17" s="11"/>
    </row>
    <row r="18" spans="1:62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>
        <v>20.329999999999998</v>
      </c>
      <c r="AS18" s="89"/>
      <c r="AT18" s="89"/>
      <c r="AU18" s="89"/>
      <c r="AV18" s="264"/>
      <c r="AW18" s="264"/>
      <c r="AX18" s="264"/>
      <c r="AY18" s="264"/>
      <c r="AZ18" s="264"/>
      <c r="BA18" s="267"/>
      <c r="BB18" s="267"/>
      <c r="BC18" s="267"/>
      <c r="BD18" s="267"/>
      <c r="BE18" s="267"/>
      <c r="BF18" s="267"/>
      <c r="BG18" s="268"/>
      <c r="BH18" s="50"/>
      <c r="BI18" s="15"/>
      <c r="BJ18" s="11"/>
    </row>
    <row r="19" spans="1:62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89"/>
      <c r="AA19" s="89"/>
      <c r="AB19" s="89"/>
      <c r="AC19" s="89"/>
      <c r="AD19" s="89">
        <v>71.28</v>
      </c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264"/>
      <c r="AW19" s="264"/>
      <c r="AX19" s="264"/>
      <c r="AY19" s="264"/>
      <c r="AZ19" s="264"/>
      <c r="BA19" s="267"/>
      <c r="BB19" s="267"/>
      <c r="BC19" s="267"/>
      <c r="BD19" s="267"/>
      <c r="BE19" s="267"/>
      <c r="BF19" s="267"/>
      <c r="BG19" s="268"/>
      <c r="BH19" s="50"/>
      <c r="BI19" s="15"/>
      <c r="BJ19" s="11"/>
    </row>
    <row r="20" spans="1:62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89">
        <v>285.57</v>
      </c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264"/>
      <c r="AW20" s="264"/>
      <c r="AX20" s="264"/>
      <c r="AY20" s="264"/>
      <c r="AZ20" s="264"/>
      <c r="BA20" s="267"/>
      <c r="BB20" s="267"/>
      <c r="BC20" s="267"/>
      <c r="BD20" s="267"/>
      <c r="BE20" s="267"/>
      <c r="BF20" s="267"/>
      <c r="BG20" s="268"/>
      <c r="BH20" s="50"/>
      <c r="BI20" s="15"/>
      <c r="BJ20" s="11"/>
    </row>
    <row r="21" spans="1:62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89"/>
      <c r="AA21" s="89">
        <v>52</v>
      </c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264"/>
      <c r="AW21" s="264"/>
      <c r="AX21" s="264"/>
      <c r="AY21" s="264"/>
      <c r="AZ21" s="264"/>
      <c r="BA21" s="267"/>
      <c r="BB21" s="267"/>
      <c r="BC21" s="267"/>
      <c r="BD21" s="267"/>
      <c r="BE21" s="267"/>
      <c r="BF21" s="267"/>
      <c r="BG21" s="268"/>
      <c r="BH21" s="50"/>
      <c r="BI21" s="15"/>
      <c r="BJ21" s="11"/>
    </row>
    <row r="22" spans="1:62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264"/>
      <c r="AW22" s="264"/>
      <c r="AX22" s="264"/>
      <c r="AY22" s="264">
        <v>50</v>
      </c>
      <c r="AZ22" s="264"/>
      <c r="BA22" s="267"/>
      <c r="BB22" s="267"/>
      <c r="BC22" s="267"/>
      <c r="BD22" s="267"/>
      <c r="BE22" s="267"/>
      <c r="BF22" s="267"/>
      <c r="BG22" s="268"/>
      <c r="BH22" s="50"/>
      <c r="BI22" s="15"/>
      <c r="BJ22" s="11"/>
    </row>
    <row r="23" spans="1:62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264"/>
      <c r="AW23" s="264"/>
      <c r="AX23" s="264"/>
      <c r="AY23" s="264">
        <v>35</v>
      </c>
      <c r="AZ23" s="264"/>
      <c r="BA23" s="267"/>
      <c r="BB23" s="267"/>
      <c r="BC23" s="267"/>
      <c r="BD23" s="267"/>
      <c r="BE23" s="267"/>
      <c r="BF23" s="267"/>
      <c r="BG23" s="268"/>
      <c r="BH23" s="50"/>
      <c r="BI23" s="15"/>
      <c r="BJ23" s="11"/>
    </row>
    <row r="24" spans="1:62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264"/>
      <c r="AW24" s="264"/>
      <c r="AX24" s="264"/>
      <c r="AY24" s="264">
        <v>25</v>
      </c>
      <c r="AZ24" s="264"/>
      <c r="BA24" s="267"/>
      <c r="BB24" s="267"/>
      <c r="BC24" s="267"/>
      <c r="BD24" s="267"/>
      <c r="BE24" s="267"/>
      <c r="BF24" s="267"/>
      <c r="BG24" s="268"/>
      <c r="BH24" s="50"/>
      <c r="BI24" s="15"/>
      <c r="BJ24" s="11"/>
    </row>
    <row r="25" spans="1:62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264"/>
      <c r="AW25" s="264"/>
      <c r="AX25" s="264"/>
      <c r="AY25" s="264">
        <v>20</v>
      </c>
      <c r="AZ25" s="264"/>
      <c r="BA25" s="267"/>
      <c r="BB25" s="267"/>
      <c r="BC25" s="267"/>
      <c r="BD25" s="267"/>
      <c r="BE25" s="267"/>
      <c r="BF25" s="267"/>
      <c r="BG25" s="268"/>
      <c r="BH25" s="50">
        <f>SUM(Z13:BG25)</f>
        <v>587.97</v>
      </c>
      <c r="BI25" s="15">
        <f>SUM(J13:X25)</f>
        <v>7359.76</v>
      </c>
      <c r="BJ25" s="11"/>
    </row>
    <row r="26" spans="1:62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264"/>
      <c r="AW26" s="264"/>
      <c r="AX26" s="264"/>
      <c r="AY26" s="264"/>
      <c r="AZ26" s="264"/>
      <c r="BA26" s="267"/>
      <c r="BB26" s="267"/>
      <c r="BC26" s="267"/>
      <c r="BD26" s="267"/>
      <c r="BE26" s="267"/>
      <c r="BF26" s="267"/>
      <c r="BG26" s="268"/>
      <c r="BH26" s="50"/>
      <c r="BI26" s="15"/>
      <c r="BJ26" s="11"/>
    </row>
    <row r="27" spans="1:62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264"/>
      <c r="AW27" s="264"/>
      <c r="AX27" s="264"/>
      <c r="AY27" s="264"/>
      <c r="AZ27" s="264"/>
      <c r="BA27" s="267"/>
      <c r="BB27" s="267"/>
      <c r="BC27" s="267"/>
      <c r="BD27" s="267"/>
      <c r="BE27" s="267"/>
      <c r="BF27" s="267"/>
      <c r="BG27" s="268"/>
      <c r="BH27" s="50"/>
      <c r="BI27" s="15"/>
      <c r="BJ27" s="11"/>
    </row>
    <row r="28" spans="1:62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264"/>
      <c r="AW28" s="264"/>
      <c r="AX28" s="264"/>
      <c r="AY28" s="264"/>
      <c r="AZ28" s="264"/>
      <c r="BA28" s="267"/>
      <c r="BB28" s="267"/>
      <c r="BC28" s="267"/>
      <c r="BD28" s="267"/>
      <c r="BE28" s="267"/>
      <c r="BF28" s="267"/>
      <c r="BG28" s="268"/>
      <c r="BH28" s="50"/>
      <c r="BI28" s="15"/>
      <c r="BJ28" s="11"/>
    </row>
    <row r="29" spans="1:62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264"/>
      <c r="AW29" s="264"/>
      <c r="AX29" s="264"/>
      <c r="AY29" s="264"/>
      <c r="AZ29" s="264"/>
      <c r="BA29" s="267"/>
      <c r="BB29" s="267"/>
      <c r="BC29" s="267"/>
      <c r="BD29" s="267"/>
      <c r="BE29" s="267"/>
      <c r="BF29" s="267"/>
      <c r="BG29" s="268"/>
      <c r="BH29" s="50"/>
      <c r="BI29" s="15"/>
      <c r="BJ29" s="11"/>
    </row>
    <row r="30" spans="1:62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264"/>
      <c r="AW30" s="264"/>
      <c r="AX30" s="264"/>
      <c r="AY30" s="264"/>
      <c r="AZ30" s="264"/>
      <c r="BA30" s="267"/>
      <c r="BB30" s="267"/>
      <c r="BC30" s="267"/>
      <c r="BD30" s="267"/>
      <c r="BE30" s="267"/>
      <c r="BF30" s="267"/>
      <c r="BG30" s="268"/>
      <c r="BH30" s="50"/>
      <c r="BI30" s="15"/>
      <c r="BJ30" s="11"/>
    </row>
    <row r="31" spans="1:62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264"/>
      <c r="AW31" s="264"/>
      <c r="AX31" s="264"/>
      <c r="AY31" s="264"/>
      <c r="AZ31" s="264"/>
      <c r="BA31" s="267"/>
      <c r="BB31" s="267"/>
      <c r="BC31" s="267"/>
      <c r="BD31" s="267"/>
      <c r="BE31" s="267"/>
      <c r="BF31" s="267"/>
      <c r="BG31" s="268"/>
      <c r="BH31" s="50"/>
      <c r="BI31" s="15"/>
      <c r="BJ31" s="11"/>
    </row>
    <row r="32" spans="1:62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>
        <v>4.25</v>
      </c>
      <c r="AN32" s="89"/>
      <c r="AO32" s="89"/>
      <c r="AP32" s="89"/>
      <c r="AQ32" s="89"/>
      <c r="AR32" s="89"/>
      <c r="AS32" s="89"/>
      <c r="AT32" s="89"/>
      <c r="AU32" s="89"/>
      <c r="AV32" s="264"/>
      <c r="AW32" s="264"/>
      <c r="AX32" s="264"/>
      <c r="AY32" s="264"/>
      <c r="AZ32" s="264"/>
      <c r="BA32" s="267"/>
      <c r="BB32" s="267"/>
      <c r="BC32" s="267"/>
      <c r="BD32" s="267"/>
      <c r="BE32" s="267"/>
      <c r="BF32" s="267"/>
      <c r="BG32" s="268"/>
      <c r="BH32" s="50"/>
      <c r="BI32" s="15"/>
      <c r="BJ32" s="11"/>
    </row>
    <row r="33" spans="1:62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>
        <v>40</v>
      </c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264"/>
      <c r="AW33" s="264"/>
      <c r="AX33" s="264"/>
      <c r="AY33" s="264"/>
      <c r="AZ33" s="264"/>
      <c r="BA33" s="267"/>
      <c r="BB33" s="267"/>
      <c r="BC33" s="267"/>
      <c r="BD33" s="267"/>
      <c r="BE33" s="267"/>
      <c r="BF33" s="267"/>
      <c r="BG33" s="268"/>
      <c r="BH33" s="50"/>
      <c r="BI33" s="15"/>
      <c r="BJ33" s="11"/>
    </row>
    <row r="34" spans="1:62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>
        <v>988.56</v>
      </c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264"/>
      <c r="AW34" s="264"/>
      <c r="AX34" s="264"/>
      <c r="AY34" s="264"/>
      <c r="AZ34" s="264"/>
      <c r="BA34" s="267"/>
      <c r="BB34" s="267"/>
      <c r="BC34" s="267"/>
      <c r="BD34" s="267"/>
      <c r="BE34" s="267"/>
      <c r="BF34" s="267"/>
      <c r="BG34" s="268"/>
      <c r="BH34" s="50"/>
      <c r="BI34" s="15"/>
      <c r="BJ34" s="11"/>
    </row>
    <row r="35" spans="1:62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>
        <v>509.36</v>
      </c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264"/>
      <c r="AW35" s="264"/>
      <c r="AX35" s="264"/>
      <c r="AY35" s="264"/>
      <c r="AZ35" s="264"/>
      <c r="BA35" s="267"/>
      <c r="BB35" s="267"/>
      <c r="BC35" s="267"/>
      <c r="BD35" s="267"/>
      <c r="BE35" s="267"/>
      <c r="BF35" s="267"/>
      <c r="BG35" s="268"/>
      <c r="BH35" s="50"/>
      <c r="BI35" s="15"/>
      <c r="BJ35" s="11"/>
    </row>
    <row r="36" spans="1:62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89"/>
      <c r="AA36" s="89"/>
      <c r="AB36" s="89"/>
      <c r="AC36" s="89"/>
      <c r="AD36" s="89"/>
      <c r="AE36" s="89">
        <v>1714.78</v>
      </c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264"/>
      <c r="AW36" s="264"/>
      <c r="AX36" s="264"/>
      <c r="AY36" s="264"/>
      <c r="AZ36" s="264"/>
      <c r="BA36" s="267"/>
      <c r="BB36" s="267"/>
      <c r="BC36" s="267"/>
      <c r="BD36" s="267"/>
      <c r="BE36" s="267"/>
      <c r="BF36" s="267"/>
      <c r="BG36" s="268"/>
      <c r="BH36" s="50"/>
      <c r="BI36" s="15"/>
      <c r="BJ36" s="11"/>
    </row>
    <row r="37" spans="1:62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264"/>
      <c r="AW37" s="264"/>
      <c r="AX37" s="264"/>
      <c r="AY37" s="264"/>
      <c r="AZ37" s="264"/>
      <c r="BA37" s="267"/>
      <c r="BB37" s="267"/>
      <c r="BC37" s="267"/>
      <c r="BD37" s="267">
        <v>509.36</v>
      </c>
      <c r="BE37" s="267"/>
      <c r="BF37" s="267"/>
      <c r="BG37" s="268"/>
      <c r="BH37" s="326"/>
      <c r="BI37" s="15"/>
      <c r="BJ37" s="11"/>
    </row>
    <row r="38" spans="1:62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89"/>
      <c r="AA38" s="89"/>
      <c r="AB38" s="89"/>
      <c r="AC38" s="89"/>
      <c r="AD38" s="89"/>
      <c r="AE38" s="89"/>
      <c r="AF38" s="89"/>
      <c r="AG38" s="89"/>
      <c r="AH38" s="89">
        <v>130</v>
      </c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264"/>
      <c r="AW38" s="264"/>
      <c r="AX38" s="264"/>
      <c r="AY38" s="264"/>
      <c r="AZ38" s="264"/>
      <c r="BA38" s="267"/>
      <c r="BB38" s="267"/>
      <c r="BC38" s="267"/>
      <c r="BD38" s="267"/>
      <c r="BE38" s="267"/>
      <c r="BF38" s="267"/>
      <c r="BG38" s="268"/>
      <c r="BH38" s="15"/>
      <c r="BI38" s="15"/>
      <c r="BJ38" s="11"/>
    </row>
    <row r="39" spans="1:62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89"/>
      <c r="AA39" s="89">
        <v>68.2</v>
      </c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264"/>
      <c r="AW39" s="264"/>
      <c r="AX39" s="264"/>
      <c r="AY39" s="264"/>
      <c r="AZ39" s="264"/>
      <c r="BA39" s="267"/>
      <c r="BB39" s="267"/>
      <c r="BC39" s="267"/>
      <c r="BD39" s="267"/>
      <c r="BE39" s="267"/>
      <c r="BF39" s="267"/>
      <c r="BG39" s="268"/>
      <c r="BH39" s="15"/>
      <c r="BI39" s="15"/>
      <c r="BJ39" s="11"/>
    </row>
    <row r="40" spans="1:62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89"/>
      <c r="AA40" s="89"/>
      <c r="AB40" s="89">
        <v>23.56</v>
      </c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264"/>
      <c r="AW40" s="264"/>
      <c r="AX40" s="264"/>
      <c r="AY40" s="264"/>
      <c r="AZ40" s="264"/>
      <c r="BA40" s="267"/>
      <c r="BB40" s="267"/>
      <c r="BC40" s="267"/>
      <c r="BD40" s="267"/>
      <c r="BE40" s="267"/>
      <c r="BF40" s="267"/>
      <c r="BG40" s="268"/>
      <c r="BH40" s="15"/>
      <c r="BI40" s="15"/>
      <c r="BJ40" s="11"/>
    </row>
    <row r="41" spans="1:62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264"/>
      <c r="AW41" s="264"/>
      <c r="AX41" s="264"/>
      <c r="AY41" s="264"/>
      <c r="AZ41" s="264"/>
      <c r="BA41" s="267"/>
      <c r="BB41" s="267"/>
      <c r="BC41" s="267"/>
      <c r="BD41" s="267"/>
      <c r="BE41" s="267">
        <v>548.89</v>
      </c>
      <c r="BF41" s="267"/>
      <c r="BG41" s="268"/>
      <c r="BH41" s="15"/>
      <c r="BI41" s="15"/>
      <c r="BJ41" s="11"/>
    </row>
    <row r="42" spans="1:62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89">
        <v>269.37</v>
      </c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264"/>
      <c r="AW42" s="264"/>
      <c r="AX42" s="264"/>
      <c r="AY42" s="264"/>
      <c r="AZ42" s="264"/>
      <c r="BA42" s="267"/>
      <c r="BB42" s="267"/>
      <c r="BC42" s="267"/>
      <c r="BD42" s="267"/>
      <c r="BE42" s="267"/>
      <c r="BF42" s="267"/>
      <c r="BG42" s="268"/>
      <c r="BH42" s="15"/>
      <c r="BI42" s="15"/>
      <c r="BJ42" s="11"/>
    </row>
    <row r="43" spans="1:62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>
        <v>1830.43</v>
      </c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264"/>
      <c r="AW43" s="264"/>
      <c r="AX43" s="264"/>
      <c r="AY43" s="264"/>
      <c r="AZ43" s="264"/>
      <c r="BA43" s="267"/>
      <c r="BB43" s="267"/>
      <c r="BC43" s="267"/>
      <c r="BD43" s="267"/>
      <c r="BE43" s="267"/>
      <c r="BF43" s="267"/>
      <c r="BG43" s="268"/>
      <c r="BH43" s="15"/>
      <c r="BI43" s="15"/>
      <c r="BJ43" s="11"/>
    </row>
    <row r="44" spans="1:62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>
        <v>6.57</v>
      </c>
      <c r="AN44" s="89"/>
      <c r="AO44" s="89"/>
      <c r="AP44" s="89"/>
      <c r="AQ44" s="89"/>
      <c r="AR44" s="89"/>
      <c r="AS44" s="89"/>
      <c r="AT44" s="89"/>
      <c r="AU44" s="89"/>
      <c r="AV44" s="264"/>
      <c r="AW44" s="264"/>
      <c r="AX44" s="264"/>
      <c r="AY44" s="264"/>
      <c r="AZ44" s="264"/>
      <c r="BA44" s="267"/>
      <c r="BB44" s="267"/>
      <c r="BC44" s="267"/>
      <c r="BD44" s="267"/>
      <c r="BE44" s="267"/>
      <c r="BF44" s="267"/>
      <c r="BG44" s="268"/>
      <c r="BH44" s="15"/>
      <c r="BI44" s="15"/>
      <c r="BJ44" s="11"/>
    </row>
    <row r="45" spans="1:62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264">
        <v>988.56</v>
      </c>
      <c r="AW45" s="264"/>
      <c r="AX45" s="264"/>
      <c r="AY45" s="264"/>
      <c r="AZ45" s="264"/>
      <c r="BA45" s="267"/>
      <c r="BB45" s="267"/>
      <c r="BC45" s="267"/>
      <c r="BD45" s="267"/>
      <c r="BE45" s="267"/>
      <c r="BF45" s="267"/>
      <c r="BG45" s="268"/>
      <c r="BH45" s="15"/>
      <c r="BI45" s="15"/>
      <c r="BJ45" s="11"/>
    </row>
    <row r="46" spans="1:62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89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264"/>
      <c r="AW46" s="264"/>
      <c r="AX46" s="264"/>
      <c r="AY46" s="264"/>
      <c r="AZ46" s="264">
        <v>232.8</v>
      </c>
      <c r="BA46" s="267"/>
      <c r="BB46" s="267"/>
      <c r="BC46" s="267"/>
      <c r="BD46" s="267"/>
      <c r="BE46" s="267"/>
      <c r="BF46" s="267"/>
      <c r="BG46" s="268"/>
      <c r="BH46" s="50"/>
      <c r="BI46" s="15"/>
      <c r="BJ46" s="11"/>
    </row>
    <row r="47" spans="1:62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89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264">
        <v>18.920000000000002</v>
      </c>
      <c r="AW47" s="264"/>
      <c r="AX47" s="264"/>
      <c r="AY47" s="264"/>
      <c r="AZ47" s="264"/>
      <c r="BA47" s="267"/>
      <c r="BB47" s="267"/>
      <c r="BC47" s="267"/>
      <c r="BD47" s="267"/>
      <c r="BE47" s="267"/>
      <c r="BF47" s="267"/>
      <c r="BG47" s="268"/>
      <c r="BH47" s="50"/>
      <c r="BI47" s="15"/>
      <c r="BJ47" s="11"/>
    </row>
    <row r="48" spans="1:62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89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>
        <v>33.5</v>
      </c>
      <c r="AO48" s="89"/>
      <c r="AP48" s="89"/>
      <c r="AQ48" s="89"/>
      <c r="AR48" s="89"/>
      <c r="AS48" s="89"/>
      <c r="AT48" s="89"/>
      <c r="AU48" s="89"/>
      <c r="AV48" s="264"/>
      <c r="AW48" s="264"/>
      <c r="AX48" s="264"/>
      <c r="AY48" s="264"/>
      <c r="AZ48" s="264"/>
      <c r="BA48" s="267"/>
      <c r="BB48" s="267"/>
      <c r="BC48" s="267"/>
      <c r="BD48" s="267"/>
      <c r="BE48" s="267"/>
      <c r="BF48" s="267"/>
      <c r="BG48" s="268"/>
      <c r="BH48" s="50"/>
      <c r="BI48" s="15"/>
      <c r="BJ48" s="11"/>
    </row>
    <row r="49" spans="1:62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89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264"/>
      <c r="AW49" s="264"/>
      <c r="AX49" s="264"/>
      <c r="AY49" s="264">
        <v>50</v>
      </c>
      <c r="AZ49" s="264"/>
      <c r="BA49" s="267"/>
      <c r="BB49" s="267"/>
      <c r="BC49" s="267"/>
      <c r="BD49" s="267"/>
      <c r="BE49" s="267"/>
      <c r="BF49" s="267"/>
      <c r="BG49" s="268"/>
      <c r="BH49" s="50"/>
      <c r="BI49" s="15"/>
      <c r="BJ49" s="11"/>
    </row>
    <row r="50" spans="1:62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89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264"/>
      <c r="AW50" s="264"/>
      <c r="AX50" s="264"/>
      <c r="AY50" s="264">
        <v>35</v>
      </c>
      <c r="AZ50" s="264"/>
      <c r="BA50" s="267"/>
      <c r="BB50" s="267"/>
      <c r="BC50" s="267"/>
      <c r="BD50" s="267"/>
      <c r="BE50" s="267"/>
      <c r="BF50" s="267"/>
      <c r="BG50" s="268"/>
      <c r="BH50" s="50"/>
      <c r="BI50" s="15"/>
      <c r="BJ50" s="11"/>
    </row>
    <row r="51" spans="1:62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89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264"/>
      <c r="AW51" s="264"/>
      <c r="AX51" s="264"/>
      <c r="AY51" s="264">
        <v>25</v>
      </c>
      <c r="AZ51" s="264"/>
      <c r="BA51" s="267"/>
      <c r="BB51" s="267"/>
      <c r="BC51" s="267"/>
      <c r="BD51" s="267"/>
      <c r="BE51" s="267"/>
      <c r="BF51" s="267"/>
      <c r="BG51" s="268"/>
      <c r="BH51" s="50"/>
      <c r="BI51" s="15"/>
      <c r="BJ51" s="147"/>
    </row>
    <row r="52" spans="1:62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264"/>
      <c r="AW52" s="264"/>
      <c r="AX52" s="264"/>
      <c r="AY52" s="264">
        <v>20</v>
      </c>
      <c r="AZ52" s="264"/>
      <c r="BA52" s="267"/>
      <c r="BB52" s="267"/>
      <c r="BC52" s="267"/>
      <c r="BD52" s="267"/>
      <c r="BE52" s="267"/>
      <c r="BF52" s="267"/>
      <c r="BG52" s="268"/>
      <c r="BH52" s="50">
        <f>SUM(Z26:BG52)</f>
        <v>8047.11</v>
      </c>
      <c r="BI52" s="15">
        <f>SUM(J26:X52)</f>
        <v>3468.6499999999996</v>
      </c>
      <c r="BJ52" s="147"/>
    </row>
    <row r="53" spans="1:62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264"/>
      <c r="AW53" s="264"/>
      <c r="AX53" s="264"/>
      <c r="AY53" s="264"/>
      <c r="AZ53" s="264"/>
      <c r="BA53" s="267"/>
      <c r="BB53" s="267"/>
      <c r="BC53" s="267"/>
      <c r="BD53" s="267"/>
      <c r="BE53" s="267"/>
      <c r="BF53" s="267"/>
      <c r="BG53" s="268"/>
      <c r="BH53" s="50"/>
      <c r="BI53" s="15"/>
      <c r="BJ53" s="147"/>
    </row>
    <row r="54" spans="1:62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264"/>
      <c r="AW54" s="264"/>
      <c r="AX54" s="264"/>
      <c r="AY54" s="264"/>
      <c r="AZ54" s="264"/>
      <c r="BA54" s="267"/>
      <c r="BB54" s="267"/>
      <c r="BC54" s="267"/>
      <c r="BD54" s="267"/>
      <c r="BE54" s="267"/>
      <c r="BF54" s="267"/>
      <c r="BG54" s="268"/>
      <c r="BH54" s="50"/>
      <c r="BI54" s="15"/>
      <c r="BJ54" s="147"/>
    </row>
    <row r="55" spans="1:62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264"/>
      <c r="AW55" s="264"/>
      <c r="AX55" s="264"/>
      <c r="AY55" s="264"/>
      <c r="AZ55" s="264"/>
      <c r="BA55" s="267"/>
      <c r="BB55" s="267"/>
      <c r="BC55" s="267"/>
      <c r="BD55" s="267"/>
      <c r="BE55" s="267"/>
      <c r="BF55" s="267"/>
      <c r="BG55" s="268"/>
      <c r="BH55" s="50"/>
      <c r="BI55" s="15"/>
      <c r="BJ55" s="147"/>
    </row>
    <row r="56" spans="1:62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264"/>
      <c r="AW56" s="264"/>
      <c r="AX56" s="264"/>
      <c r="AY56" s="264"/>
      <c r="AZ56" s="264"/>
      <c r="BA56" s="267"/>
      <c r="BB56" s="267"/>
      <c r="BC56" s="267"/>
      <c r="BD56" s="267"/>
      <c r="BE56" s="267"/>
      <c r="BF56" s="267"/>
      <c r="BG56" s="268"/>
      <c r="BH56" s="50"/>
      <c r="BI56" s="15"/>
      <c r="BJ56" s="147"/>
    </row>
    <row r="57" spans="1:62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>
        <v>4.25</v>
      </c>
      <c r="AN57" s="89"/>
      <c r="AO57" s="89"/>
      <c r="AP57" s="89"/>
      <c r="AQ57" s="89"/>
      <c r="AR57" s="89"/>
      <c r="AS57" s="89"/>
      <c r="AT57" s="89"/>
      <c r="AU57" s="89"/>
      <c r="AV57" s="264"/>
      <c r="AW57" s="264"/>
      <c r="AX57" s="264"/>
      <c r="AY57" s="264"/>
      <c r="AZ57" s="264"/>
      <c r="BA57" s="267"/>
      <c r="BB57" s="267"/>
      <c r="BC57" s="267"/>
      <c r="BD57" s="267"/>
      <c r="BE57" s="267"/>
      <c r="BF57" s="267"/>
      <c r="BG57" s="268"/>
      <c r="BH57" s="50"/>
      <c r="BI57" s="15"/>
      <c r="BJ57" s="147"/>
    </row>
    <row r="58" spans="1:62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264"/>
      <c r="AW58" s="264"/>
      <c r="AX58" s="264"/>
      <c r="AY58" s="264"/>
      <c r="AZ58" s="264"/>
      <c r="BA58" s="267"/>
      <c r="BB58" s="267"/>
      <c r="BC58" s="267"/>
      <c r="BD58" s="267"/>
      <c r="BE58" s="267"/>
      <c r="BF58" s="267"/>
      <c r="BG58" s="268">
        <v>52.27</v>
      </c>
      <c r="BH58" s="50"/>
      <c r="BI58" s="15"/>
      <c r="BJ58" s="147"/>
    </row>
    <row r="59" spans="1:62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>
        <v>2833</v>
      </c>
      <c r="AL59" s="89"/>
      <c r="AM59" s="89"/>
      <c r="AN59" s="89"/>
      <c r="AO59" s="89"/>
      <c r="AP59" s="89"/>
      <c r="AQ59" s="89"/>
      <c r="AR59" s="89"/>
      <c r="AS59" s="89"/>
      <c r="AT59" s="89"/>
      <c r="AU59" s="89"/>
      <c r="AV59" s="264"/>
      <c r="AW59" s="264"/>
      <c r="AX59" s="264"/>
      <c r="AY59" s="264"/>
      <c r="AZ59" s="264"/>
      <c r="BA59" s="267"/>
      <c r="BB59" s="267"/>
      <c r="BC59" s="267"/>
      <c r="BD59" s="267"/>
      <c r="BE59" s="267"/>
      <c r="BF59" s="267"/>
      <c r="BG59" s="268"/>
      <c r="BH59" s="50"/>
      <c r="BI59" s="15"/>
      <c r="BJ59" s="147"/>
    </row>
    <row r="60" spans="1:62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89"/>
      <c r="AA60" s="89"/>
      <c r="AB60" s="89">
        <v>37.979999999999997</v>
      </c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264"/>
      <c r="AW60" s="264"/>
      <c r="AX60" s="264"/>
      <c r="AY60" s="264"/>
      <c r="AZ60" s="264"/>
      <c r="BA60" s="267"/>
      <c r="BB60" s="267"/>
      <c r="BC60" s="267"/>
      <c r="BD60" s="267"/>
      <c r="BE60" s="267"/>
      <c r="BF60" s="267"/>
      <c r="BG60" s="268"/>
      <c r="BH60" s="50"/>
      <c r="BI60" s="15"/>
      <c r="BJ60" s="147"/>
    </row>
    <row r="61" spans="1:62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89">
        <v>269.37</v>
      </c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264"/>
      <c r="AW61" s="264"/>
      <c r="AX61" s="264"/>
      <c r="AY61" s="264"/>
      <c r="AZ61" s="264"/>
      <c r="BA61" s="267"/>
      <c r="BB61" s="267"/>
      <c r="BC61" s="267"/>
      <c r="BD61" s="267"/>
      <c r="BE61" s="267"/>
      <c r="BF61" s="267"/>
      <c r="BG61" s="268"/>
      <c r="BH61" s="50"/>
      <c r="BI61" s="15"/>
      <c r="BJ61" s="147"/>
    </row>
    <row r="62" spans="1:62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89"/>
      <c r="AA62" s="89">
        <v>68.2</v>
      </c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264"/>
      <c r="AW62" s="264"/>
      <c r="AX62" s="264"/>
      <c r="AY62" s="264"/>
      <c r="AZ62" s="264"/>
      <c r="BA62" s="267"/>
      <c r="BB62" s="267"/>
      <c r="BC62" s="267"/>
      <c r="BD62" s="267"/>
      <c r="BE62" s="267"/>
      <c r="BF62" s="267"/>
      <c r="BG62" s="268"/>
      <c r="BH62" s="50"/>
      <c r="BI62" s="15"/>
      <c r="BJ62" s="147"/>
    </row>
    <row r="63" spans="1:62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>
        <v>4.83</v>
      </c>
      <c r="AN63" s="89"/>
      <c r="AO63" s="89"/>
      <c r="AP63" s="89"/>
      <c r="AQ63" s="89"/>
      <c r="AR63" s="89"/>
      <c r="AS63" s="89"/>
      <c r="AT63" s="89"/>
      <c r="AU63" s="89"/>
      <c r="AV63" s="264"/>
      <c r="AW63" s="264"/>
      <c r="AX63" s="264"/>
      <c r="AY63" s="264"/>
      <c r="AZ63" s="264"/>
      <c r="BA63" s="267"/>
      <c r="BB63" s="267"/>
      <c r="BC63" s="267"/>
      <c r="BD63" s="267"/>
      <c r="BE63" s="267"/>
      <c r="BF63" s="267"/>
      <c r="BG63" s="268"/>
      <c r="BH63" s="50"/>
      <c r="BI63" s="15"/>
      <c r="BJ63" s="147"/>
    </row>
    <row r="64" spans="1:62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264"/>
      <c r="AW64" s="264"/>
      <c r="AX64" s="264"/>
      <c r="AY64" s="264">
        <v>50</v>
      </c>
      <c r="AZ64" s="264"/>
      <c r="BA64" s="267"/>
      <c r="BB64" s="267"/>
      <c r="BC64" s="267"/>
      <c r="BD64" s="267"/>
      <c r="BE64" s="267"/>
      <c r="BF64" s="267"/>
      <c r="BG64" s="268"/>
      <c r="BH64" s="50"/>
      <c r="BI64" s="15"/>
      <c r="BJ64" s="147"/>
    </row>
    <row r="65" spans="1:62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264"/>
      <c r="AW65" s="264"/>
      <c r="AX65" s="264"/>
      <c r="AY65" s="264">
        <v>35</v>
      </c>
      <c r="AZ65" s="264"/>
      <c r="BA65" s="267"/>
      <c r="BB65" s="267"/>
      <c r="BC65" s="267"/>
      <c r="BD65" s="267"/>
      <c r="BE65" s="267"/>
      <c r="BF65" s="267"/>
      <c r="BG65" s="268"/>
      <c r="BH65" s="50"/>
      <c r="BI65" s="15"/>
      <c r="BJ65" s="147"/>
    </row>
    <row r="66" spans="1:62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89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264"/>
      <c r="AW66" s="264"/>
      <c r="AX66" s="264"/>
      <c r="AY66" s="264">
        <v>25</v>
      </c>
      <c r="AZ66" s="264"/>
      <c r="BA66" s="267"/>
      <c r="BB66" s="267"/>
      <c r="BC66" s="267"/>
      <c r="BD66" s="267"/>
      <c r="BE66" s="267"/>
      <c r="BF66" s="267"/>
      <c r="BG66" s="268"/>
      <c r="BH66" s="219"/>
      <c r="BI66" s="220"/>
      <c r="BJ66" s="147"/>
    </row>
    <row r="67" spans="1:62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264"/>
      <c r="AW67" s="264"/>
      <c r="AX67" s="264"/>
      <c r="AY67" s="264">
        <v>20</v>
      </c>
      <c r="AZ67" s="264"/>
      <c r="BA67" s="267"/>
      <c r="BB67" s="267"/>
      <c r="BC67" s="267"/>
      <c r="BD67" s="267"/>
      <c r="BE67" s="267"/>
      <c r="BF67" s="267"/>
      <c r="BG67" s="268"/>
      <c r="BH67" s="50">
        <f>SUM(Z53:BG67)</f>
        <v>3399.8999999999996</v>
      </c>
      <c r="BI67" s="15">
        <f>SUM(J53:X67)</f>
        <v>7225.22</v>
      </c>
      <c r="BJ67" s="147"/>
    </row>
    <row r="68" spans="1:62" s="234" customFormat="1" x14ac:dyDescent="0.3">
      <c r="A68" s="212">
        <v>45839</v>
      </c>
      <c r="B68" s="58" t="s">
        <v>249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264"/>
      <c r="AW68" s="264"/>
      <c r="AX68" s="264"/>
      <c r="AY68" s="264"/>
      <c r="AZ68" s="264"/>
      <c r="BA68" s="267"/>
      <c r="BB68" s="267"/>
      <c r="BC68" s="267"/>
      <c r="BD68" s="267"/>
      <c r="BE68" s="267"/>
      <c r="BF68" s="267"/>
      <c r="BG68" s="268"/>
      <c r="BH68" s="50"/>
      <c r="BI68" s="15"/>
      <c r="BJ68" s="147"/>
    </row>
    <row r="69" spans="1:62" s="234" customFormat="1" x14ac:dyDescent="0.3">
      <c r="A69" s="212">
        <v>45839</v>
      </c>
      <c r="B69" s="58" t="s">
        <v>249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89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264"/>
      <c r="AW69" s="264"/>
      <c r="AX69" s="264"/>
      <c r="AY69" s="264"/>
      <c r="AZ69" s="264"/>
      <c r="BA69" s="267"/>
      <c r="BB69" s="267"/>
      <c r="BC69" s="267"/>
      <c r="BD69" s="267"/>
      <c r="BE69" s="267"/>
      <c r="BF69" s="267"/>
      <c r="BG69" s="268"/>
      <c r="BH69" s="50"/>
      <c r="BI69" s="15"/>
      <c r="BJ69" s="147"/>
    </row>
    <row r="70" spans="1:62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89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>
        <v>1830.42</v>
      </c>
      <c r="AL70" s="89"/>
      <c r="AM70" s="89"/>
      <c r="AN70" s="89"/>
      <c r="AO70" s="89"/>
      <c r="AP70" s="89"/>
      <c r="AQ70" s="89"/>
      <c r="AR70" s="89"/>
      <c r="AS70" s="89"/>
      <c r="AT70" s="89"/>
      <c r="AU70" s="89"/>
      <c r="AV70" s="264"/>
      <c r="AW70" s="264"/>
      <c r="AX70" s="264"/>
      <c r="AY70" s="264"/>
      <c r="AZ70" s="264"/>
      <c r="BA70" s="267"/>
      <c r="BB70" s="267"/>
      <c r="BC70" s="267"/>
      <c r="BD70" s="267"/>
      <c r="BE70" s="267"/>
      <c r="BF70" s="267"/>
      <c r="BG70" s="268"/>
      <c r="BH70" s="50"/>
      <c r="BI70" s="15"/>
      <c r="BJ70" s="147"/>
    </row>
    <row r="71" spans="1:62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89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>
        <v>60</v>
      </c>
      <c r="AL71" s="89"/>
      <c r="AM71" s="89"/>
      <c r="AN71" s="89"/>
      <c r="AO71" s="89"/>
      <c r="AP71" s="89"/>
      <c r="AQ71" s="89"/>
      <c r="AR71" s="89"/>
      <c r="AS71" s="89"/>
      <c r="AT71" s="89"/>
      <c r="AU71" s="89"/>
      <c r="AV71" s="264"/>
      <c r="AW71" s="264"/>
      <c r="AX71" s="264"/>
      <c r="AY71" s="264"/>
      <c r="AZ71" s="264"/>
      <c r="BA71" s="267"/>
      <c r="BB71" s="267"/>
      <c r="BC71" s="267"/>
      <c r="BD71" s="267"/>
      <c r="BE71" s="267"/>
      <c r="BF71" s="267"/>
      <c r="BG71" s="268"/>
      <c r="BH71" s="50"/>
      <c r="BI71" s="15"/>
      <c r="BJ71" s="147"/>
    </row>
    <row r="72" spans="1:62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89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264"/>
      <c r="AW72" s="264"/>
      <c r="AX72" s="264"/>
      <c r="AY72" s="264"/>
      <c r="AZ72" s="264"/>
      <c r="BA72" s="267"/>
      <c r="BB72" s="267"/>
      <c r="BC72" s="267"/>
      <c r="BD72" s="267"/>
      <c r="BE72" s="267"/>
      <c r="BF72" s="267"/>
      <c r="BG72" s="268"/>
      <c r="BH72" s="50"/>
      <c r="BI72" s="15"/>
      <c r="BJ72" s="147"/>
    </row>
    <row r="73" spans="1:62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89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264"/>
      <c r="AW73" s="264"/>
      <c r="AX73" s="264"/>
      <c r="AY73" s="264"/>
      <c r="AZ73" s="264"/>
      <c r="BA73" s="267"/>
      <c r="BB73" s="267"/>
      <c r="BC73" s="267"/>
      <c r="BD73" s="267"/>
      <c r="BE73" s="267"/>
      <c r="BF73" s="267"/>
      <c r="BG73" s="268"/>
      <c r="BH73" s="50"/>
      <c r="BI73" s="15"/>
      <c r="BJ73" s="147"/>
    </row>
    <row r="74" spans="1:62" s="234" customFormat="1" x14ac:dyDescent="0.3">
      <c r="A74" s="212">
        <v>45848</v>
      </c>
      <c r="B74" s="58" t="s">
        <v>245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89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264"/>
      <c r="AW74" s="264"/>
      <c r="AX74" s="264"/>
      <c r="AY74" s="264"/>
      <c r="AZ74" s="264"/>
      <c r="BA74" s="267"/>
      <c r="BB74" s="267"/>
      <c r="BC74" s="267"/>
      <c r="BD74" s="267"/>
      <c r="BE74" s="267"/>
      <c r="BF74" s="267"/>
      <c r="BG74" s="268"/>
      <c r="BH74" s="50"/>
      <c r="BI74" s="15"/>
      <c r="BJ74" s="147"/>
    </row>
    <row r="75" spans="1:62" s="234" customFormat="1" x14ac:dyDescent="0.3">
      <c r="A75" s="212">
        <v>45849</v>
      </c>
      <c r="B75" s="58" t="s">
        <v>246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264"/>
      <c r="AW75" s="264"/>
      <c r="AX75" s="264"/>
      <c r="AY75" s="264"/>
      <c r="AZ75" s="264"/>
      <c r="BA75" s="267"/>
      <c r="BB75" s="267"/>
      <c r="BC75" s="267"/>
      <c r="BD75" s="267"/>
      <c r="BE75" s="267"/>
      <c r="BF75" s="267"/>
      <c r="BG75" s="268"/>
      <c r="BH75" s="50"/>
      <c r="BI75" s="15"/>
      <c r="BJ75" s="147"/>
    </row>
    <row r="76" spans="1:62" s="234" customFormat="1" x14ac:dyDescent="0.3">
      <c r="A76" s="212">
        <v>45852</v>
      </c>
      <c r="B76" s="58" t="s">
        <v>247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89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264"/>
      <c r="AW76" s="264"/>
      <c r="AX76" s="264"/>
      <c r="AY76" s="264"/>
      <c r="AZ76" s="264"/>
      <c r="BA76" s="267"/>
      <c r="BB76" s="267"/>
      <c r="BC76" s="267"/>
      <c r="BD76" s="267"/>
      <c r="BE76" s="267"/>
      <c r="BF76" s="267"/>
      <c r="BG76" s="268"/>
      <c r="BH76" s="50"/>
      <c r="BI76" s="15"/>
      <c r="BJ76" s="147"/>
    </row>
    <row r="77" spans="1:62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89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>
        <v>4.25</v>
      </c>
      <c r="AN77" s="89"/>
      <c r="AO77" s="89"/>
      <c r="AP77" s="89"/>
      <c r="AQ77" s="89"/>
      <c r="AR77" s="89"/>
      <c r="AS77" s="89"/>
      <c r="AT77" s="89"/>
      <c r="AU77" s="89"/>
      <c r="AV77" s="264"/>
      <c r="AW77" s="264"/>
      <c r="AX77" s="264"/>
      <c r="AY77" s="264"/>
      <c r="AZ77" s="264"/>
      <c r="BA77" s="267"/>
      <c r="BB77" s="267"/>
      <c r="BC77" s="267"/>
      <c r="BD77" s="267"/>
      <c r="BE77" s="267"/>
      <c r="BF77" s="267"/>
      <c r="BG77" s="268"/>
      <c r="BH77" s="50"/>
      <c r="BI77" s="15"/>
      <c r="BJ77" s="147"/>
    </row>
    <row r="78" spans="1:62" s="234" customFormat="1" x14ac:dyDescent="0.3">
      <c r="A78" s="212">
        <v>45845</v>
      </c>
      <c r="B78" s="58" t="s">
        <v>241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89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>
        <v>19.95</v>
      </c>
      <c r="AN78" s="89"/>
      <c r="AO78" s="89"/>
      <c r="AP78" s="89"/>
      <c r="AQ78" s="89"/>
      <c r="AR78" s="89"/>
      <c r="AS78" s="89"/>
      <c r="AT78" s="89"/>
      <c r="AU78" s="89"/>
      <c r="AV78" s="264"/>
      <c r="AW78" s="264"/>
      <c r="AX78" s="264"/>
      <c r="AY78" s="264"/>
      <c r="AZ78" s="264"/>
      <c r="BA78" s="267"/>
      <c r="BB78" s="267"/>
      <c r="BC78" s="267"/>
      <c r="BD78" s="267"/>
      <c r="BE78" s="267"/>
      <c r="BF78" s="267"/>
      <c r="BG78" s="268"/>
      <c r="BH78" s="50"/>
      <c r="BI78" s="15"/>
      <c r="BJ78" s="147"/>
    </row>
    <row r="79" spans="1:62" s="234" customFormat="1" x14ac:dyDescent="0.3">
      <c r="A79" s="212">
        <v>45849</v>
      </c>
      <c r="B79" s="58" t="s">
        <v>242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89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264"/>
      <c r="AW79" s="264"/>
      <c r="AX79" s="264"/>
      <c r="AY79" s="264"/>
      <c r="AZ79" s="264"/>
      <c r="BA79" s="267"/>
      <c r="BB79" s="267">
        <v>1650</v>
      </c>
      <c r="BC79" s="267"/>
      <c r="BD79" s="267"/>
      <c r="BE79" s="267"/>
      <c r="BF79" s="267"/>
      <c r="BG79" s="268"/>
      <c r="BH79" s="50">
        <f>SUM(Z59:BG79)</f>
        <v>6907.9999999999991</v>
      </c>
      <c r="BI79" s="15">
        <f>SUM(J59:X79)</f>
        <v>5818.37</v>
      </c>
      <c r="BJ79" s="147"/>
    </row>
    <row r="80" spans="1:62" s="234" customFormat="1" x14ac:dyDescent="0.3">
      <c r="A80" s="212">
        <v>45868</v>
      </c>
      <c r="B80" s="58" t="s">
        <v>243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89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264"/>
      <c r="AW80" s="264"/>
      <c r="AX80" s="264"/>
      <c r="AY80" s="264"/>
      <c r="AZ80" s="264"/>
      <c r="BA80" s="267"/>
      <c r="BB80" s="267">
        <v>95</v>
      </c>
      <c r="BC80" s="267"/>
      <c r="BD80" s="267"/>
      <c r="BE80" s="267"/>
      <c r="BF80" s="267"/>
      <c r="BG80" s="268"/>
      <c r="BH80" s="50"/>
      <c r="BI80" s="15"/>
      <c r="BJ80" s="147"/>
    </row>
    <row r="81" spans="1:62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89">
        <v>269.37</v>
      </c>
      <c r="AA81" s="89"/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264"/>
      <c r="AW81" s="264"/>
      <c r="AX81" s="264"/>
      <c r="AY81" s="264"/>
      <c r="AZ81" s="264"/>
      <c r="BA81" s="267"/>
      <c r="BB81" s="267"/>
      <c r="BC81" s="267"/>
      <c r="BD81" s="267"/>
      <c r="BE81" s="267"/>
      <c r="BF81" s="267"/>
      <c r="BG81" s="268"/>
      <c r="BH81" s="50"/>
      <c r="BI81" s="15"/>
      <c r="BJ81" s="147"/>
    </row>
    <row r="82" spans="1:62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89"/>
      <c r="AA82" s="89">
        <v>68.2</v>
      </c>
      <c r="AB82" s="89"/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264"/>
      <c r="AW82" s="264"/>
      <c r="AX82" s="264"/>
      <c r="AY82" s="264"/>
      <c r="AZ82" s="264"/>
      <c r="BA82" s="267"/>
      <c r="BB82" s="267"/>
      <c r="BC82" s="267"/>
      <c r="BD82" s="267"/>
      <c r="BE82" s="267"/>
      <c r="BF82" s="267"/>
      <c r="BG82" s="268"/>
      <c r="BH82" s="50"/>
      <c r="BI82" s="15"/>
      <c r="BJ82" s="147"/>
    </row>
    <row r="83" spans="1:62" s="234" customFormat="1" x14ac:dyDescent="0.3">
      <c r="A83" s="212">
        <v>45839</v>
      </c>
      <c r="B83" s="58" t="s">
        <v>244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89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264">
        <v>518.53</v>
      </c>
      <c r="AW83" s="264"/>
      <c r="AX83" s="264"/>
      <c r="AY83" s="264"/>
      <c r="AZ83" s="264"/>
      <c r="BA83" s="267"/>
      <c r="BB83" s="267"/>
      <c r="BC83" s="267"/>
      <c r="BD83" s="267"/>
      <c r="BE83" s="267"/>
      <c r="BF83" s="267"/>
      <c r="BG83" s="268"/>
      <c r="BH83" s="50"/>
      <c r="BI83" s="15"/>
      <c r="BJ83" s="147"/>
    </row>
    <row r="84" spans="1:62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89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>
        <v>5.7</v>
      </c>
      <c r="AN84" s="89"/>
      <c r="AO84" s="89"/>
      <c r="AP84" s="89"/>
      <c r="AQ84" s="89"/>
      <c r="AR84" s="89"/>
      <c r="AS84" s="89"/>
      <c r="AT84" s="89"/>
      <c r="AU84" s="89"/>
      <c r="AV84" s="264"/>
      <c r="AW84" s="264"/>
      <c r="AX84" s="264"/>
      <c r="AY84" s="264"/>
      <c r="AZ84" s="264"/>
      <c r="BA84" s="267"/>
      <c r="BB84" s="267"/>
      <c r="BC84" s="267"/>
      <c r="BD84" s="267"/>
      <c r="BE84" s="267"/>
      <c r="BF84" s="267"/>
      <c r="BG84" s="268"/>
      <c r="BH84" s="50"/>
      <c r="BI84" s="15"/>
      <c r="BJ84" s="147"/>
    </row>
    <row r="85" spans="1:62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89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264"/>
      <c r="AW85" s="264"/>
      <c r="AX85" s="264"/>
      <c r="AY85" s="264">
        <v>50</v>
      </c>
      <c r="AZ85" s="264"/>
      <c r="BA85" s="267"/>
      <c r="BB85" s="267"/>
      <c r="BC85" s="267"/>
      <c r="BD85" s="267"/>
      <c r="BE85" s="267"/>
      <c r="BF85" s="267"/>
      <c r="BG85" s="268"/>
      <c r="BH85" s="50"/>
      <c r="BI85" s="15"/>
      <c r="BJ85" s="147"/>
    </row>
    <row r="86" spans="1:62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89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264"/>
      <c r="AW86" s="264"/>
      <c r="AX86" s="264"/>
      <c r="AY86" s="264">
        <v>35</v>
      </c>
      <c r="AZ86" s="264"/>
      <c r="BA86" s="267"/>
      <c r="BB86" s="267"/>
      <c r="BC86" s="267"/>
      <c r="BD86" s="267"/>
      <c r="BE86" s="267"/>
      <c r="BF86" s="267"/>
      <c r="BG86" s="268"/>
      <c r="BH86" s="50"/>
      <c r="BI86" s="15"/>
      <c r="BJ86" s="147"/>
    </row>
    <row r="87" spans="1:62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89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264"/>
      <c r="AW87" s="264"/>
      <c r="AX87" s="264"/>
      <c r="AY87" s="264">
        <v>25</v>
      </c>
      <c r="AZ87" s="264"/>
      <c r="BA87" s="267"/>
      <c r="BB87" s="267"/>
      <c r="BC87" s="267"/>
      <c r="BD87" s="267"/>
      <c r="BE87" s="267"/>
      <c r="BF87" s="267"/>
      <c r="BG87" s="268"/>
      <c r="BH87" s="50"/>
      <c r="BI87" s="15"/>
      <c r="BJ87" s="147"/>
    </row>
    <row r="88" spans="1:62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264"/>
      <c r="AW88" s="264"/>
      <c r="AX88" s="264"/>
      <c r="AY88" s="264">
        <v>20</v>
      </c>
      <c r="AZ88" s="264"/>
      <c r="BA88" s="267"/>
      <c r="BB88" s="267"/>
      <c r="BC88" s="267"/>
      <c r="BD88" s="267"/>
      <c r="BE88" s="267"/>
      <c r="BF88" s="267"/>
      <c r="BG88" s="268"/>
      <c r="BH88" s="50">
        <f>SUM(Z68:BG88)</f>
        <v>4651.4199999999992</v>
      </c>
      <c r="BI88" s="15">
        <f>SUM(J68:Y88)</f>
        <v>3295.7400000000002</v>
      </c>
      <c r="BJ88" s="147"/>
    </row>
    <row r="89" spans="1:62" s="234" customFormat="1" x14ac:dyDescent="0.3">
      <c r="A89" s="212">
        <v>45883</v>
      </c>
      <c r="B89" s="58" t="s">
        <v>261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264"/>
      <c r="AW89" s="264"/>
      <c r="AX89" s="264"/>
      <c r="AY89" s="264"/>
      <c r="AZ89" s="264"/>
      <c r="BA89" s="267"/>
      <c r="BB89" s="267"/>
      <c r="BC89" s="267"/>
      <c r="BD89" s="267"/>
      <c r="BE89" s="267"/>
      <c r="BF89" s="267"/>
      <c r="BG89" s="268"/>
      <c r="BH89" s="50"/>
      <c r="BI89" s="15"/>
      <c r="BJ89" s="147"/>
    </row>
    <row r="90" spans="1:62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89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>
        <v>4.25</v>
      </c>
      <c r="AN90" s="89"/>
      <c r="AO90" s="89"/>
      <c r="AP90" s="89"/>
      <c r="AQ90" s="89"/>
      <c r="AR90" s="89"/>
      <c r="AS90" s="89"/>
      <c r="AT90" s="89"/>
      <c r="AU90" s="89"/>
      <c r="AV90" s="264"/>
      <c r="AW90" s="264"/>
      <c r="AX90" s="264"/>
      <c r="AY90" s="264"/>
      <c r="AZ90" s="264"/>
      <c r="BA90" s="267"/>
      <c r="BB90" s="267"/>
      <c r="BC90" s="267"/>
      <c r="BD90" s="267"/>
      <c r="BE90" s="267"/>
      <c r="BF90" s="267"/>
      <c r="BG90" s="268"/>
      <c r="BH90" s="50"/>
      <c r="BI90" s="15"/>
      <c r="BJ90" s="147"/>
    </row>
    <row r="91" spans="1:62" s="234" customFormat="1" x14ac:dyDescent="0.3">
      <c r="A91" s="212">
        <v>45879</v>
      </c>
      <c r="B91" s="58" t="s">
        <v>264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89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264"/>
      <c r="AW91" s="264"/>
      <c r="AX91" s="264"/>
      <c r="AY91" s="264"/>
      <c r="AZ91" s="264"/>
      <c r="BA91" s="267"/>
      <c r="BB91" s="267"/>
      <c r="BC91" s="267"/>
      <c r="BD91" s="267"/>
      <c r="BE91" s="267"/>
      <c r="BF91" s="267"/>
      <c r="BG91" s="268"/>
      <c r="BH91" s="50"/>
      <c r="BI91" s="15"/>
      <c r="BJ91" s="147"/>
    </row>
    <row r="92" spans="1:62" s="234" customFormat="1" x14ac:dyDescent="0.3">
      <c r="A92" s="212">
        <v>45880</v>
      </c>
      <c r="B92" s="58" t="s">
        <v>254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89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264"/>
      <c r="AW92" s="264"/>
      <c r="AX92" s="264"/>
      <c r="AY92" s="264"/>
      <c r="AZ92" s="264"/>
      <c r="BA92" s="267"/>
      <c r="BB92" s="267"/>
      <c r="BC92" s="267">
        <v>597.89</v>
      </c>
      <c r="BD92" s="267"/>
      <c r="BE92" s="267"/>
      <c r="BF92" s="267"/>
      <c r="BG92" s="268"/>
      <c r="BH92" s="50"/>
      <c r="BI92" s="15"/>
      <c r="BJ92" s="147"/>
    </row>
    <row r="93" spans="1:62" s="234" customFormat="1" x14ac:dyDescent="0.3">
      <c r="A93" s="212">
        <v>45895</v>
      </c>
      <c r="B93" s="58" t="s">
        <v>255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89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>
        <v>27</v>
      </c>
      <c r="AN93" s="89"/>
      <c r="AO93" s="89"/>
      <c r="AP93" s="89"/>
      <c r="AQ93" s="89"/>
      <c r="AR93" s="89"/>
      <c r="AS93" s="89"/>
      <c r="AT93" s="89"/>
      <c r="AU93" s="89"/>
      <c r="AV93" s="264"/>
      <c r="AW93" s="264"/>
      <c r="AX93" s="264"/>
      <c r="AY93" s="264"/>
      <c r="AZ93" s="264"/>
      <c r="BA93" s="267"/>
      <c r="BB93" s="267"/>
      <c r="BC93" s="267"/>
      <c r="BD93" s="267"/>
      <c r="BE93" s="267"/>
      <c r="BF93" s="267"/>
      <c r="BG93" s="268"/>
      <c r="BH93" s="50"/>
      <c r="BI93" s="15"/>
      <c r="BJ93" s="147"/>
    </row>
    <row r="94" spans="1:62" s="234" customFormat="1" x14ac:dyDescent="0.3">
      <c r="A94" s="212">
        <v>45895</v>
      </c>
      <c r="B94" s="58" t="s">
        <v>256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89"/>
      <c r="AA94" s="89"/>
      <c r="AB94" s="89"/>
      <c r="AC94" s="89"/>
      <c r="AD94" s="89"/>
      <c r="AE94" s="89"/>
      <c r="AF94" s="89"/>
      <c r="AG94" s="89">
        <v>124</v>
      </c>
      <c r="AH94" s="89"/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264"/>
      <c r="AW94" s="264"/>
      <c r="AX94" s="264"/>
      <c r="AY94" s="264"/>
      <c r="AZ94" s="264"/>
      <c r="BA94" s="267"/>
      <c r="BB94" s="267"/>
      <c r="BC94" s="267"/>
      <c r="BD94" s="267"/>
      <c r="BE94" s="267"/>
      <c r="BF94" s="267"/>
      <c r="BG94" s="268"/>
      <c r="BH94" s="219"/>
      <c r="BI94" s="220"/>
      <c r="BJ94" s="147"/>
    </row>
    <row r="95" spans="1:62" s="234" customFormat="1" x14ac:dyDescent="0.3">
      <c r="A95" s="212">
        <v>45895</v>
      </c>
      <c r="B95" s="58" t="s">
        <v>257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89"/>
      <c r="AA95" s="89"/>
      <c r="AB95" s="89">
        <v>35.979999999999997</v>
      </c>
      <c r="AC95" s="89"/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264"/>
      <c r="AW95" s="264"/>
      <c r="AX95" s="264"/>
      <c r="AY95" s="264"/>
      <c r="AZ95" s="264"/>
      <c r="BA95" s="267"/>
      <c r="BB95" s="267"/>
      <c r="BC95" s="267"/>
      <c r="BD95" s="267"/>
      <c r="BE95" s="267"/>
      <c r="BF95" s="267"/>
      <c r="BG95" s="268"/>
      <c r="BH95" s="219"/>
      <c r="BI95" s="220"/>
      <c r="BJ95" s="147"/>
    </row>
    <row r="96" spans="1:62" s="234" customFormat="1" x14ac:dyDescent="0.3">
      <c r="A96" s="212">
        <v>45895</v>
      </c>
      <c r="B96" s="58" t="s">
        <v>259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89"/>
      <c r="AA96" s="89"/>
      <c r="AB96" s="89">
        <v>48.6</v>
      </c>
      <c r="AC96" s="89"/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264"/>
      <c r="AW96" s="264"/>
      <c r="AX96" s="264"/>
      <c r="AY96" s="264"/>
      <c r="AZ96" s="264"/>
      <c r="BA96" s="267"/>
      <c r="BB96" s="267"/>
      <c r="BC96" s="267"/>
      <c r="BD96" s="267"/>
      <c r="BE96" s="267"/>
      <c r="BF96" s="267"/>
      <c r="BG96" s="268"/>
      <c r="BH96" s="50"/>
      <c r="BI96" s="15"/>
      <c r="BJ96" s="147"/>
    </row>
    <row r="97" spans="1:62" s="234" customFormat="1" x14ac:dyDescent="0.3">
      <c r="A97" s="212">
        <v>45895</v>
      </c>
      <c r="B97" s="58" t="s">
        <v>258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89"/>
      <c r="AA97" s="89"/>
      <c r="AB97" s="89">
        <v>22.31</v>
      </c>
      <c r="AC97" s="89"/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264"/>
      <c r="AW97" s="264"/>
      <c r="AX97" s="264"/>
      <c r="AY97" s="264"/>
      <c r="AZ97" s="264"/>
      <c r="BA97" s="267"/>
      <c r="BB97" s="267"/>
      <c r="BC97" s="267"/>
      <c r="BD97" s="267"/>
      <c r="BE97" s="267"/>
      <c r="BF97" s="267"/>
      <c r="BG97" s="268"/>
      <c r="BH97" s="219"/>
      <c r="BI97" s="220"/>
      <c r="BJ97" s="147"/>
    </row>
    <row r="98" spans="1:62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89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264"/>
      <c r="AW98" s="264"/>
      <c r="AX98" s="264"/>
      <c r="AY98" s="264"/>
      <c r="AZ98" s="264"/>
      <c r="BA98" s="267"/>
      <c r="BB98" s="267"/>
      <c r="BC98" s="267"/>
      <c r="BD98" s="267"/>
      <c r="BE98" s="267"/>
      <c r="BF98" s="267"/>
      <c r="BG98" s="268"/>
      <c r="BH98" s="219"/>
      <c r="BI98" s="220"/>
      <c r="BJ98" s="147"/>
    </row>
    <row r="99" spans="1:62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89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>
        <v>5.99</v>
      </c>
      <c r="AN99" s="89"/>
      <c r="AO99" s="89"/>
      <c r="AP99" s="89"/>
      <c r="AQ99" s="89"/>
      <c r="AR99" s="89"/>
      <c r="AS99" s="89"/>
      <c r="AT99" s="89"/>
      <c r="AU99" s="89"/>
      <c r="AV99" s="264"/>
      <c r="AW99" s="264"/>
      <c r="AX99" s="264"/>
      <c r="AY99" s="264"/>
      <c r="AZ99" s="264"/>
      <c r="BA99" s="267"/>
      <c r="BB99" s="267"/>
      <c r="BC99" s="267"/>
      <c r="BD99" s="267"/>
      <c r="BE99" s="267"/>
      <c r="BF99" s="267"/>
      <c r="BG99" s="268"/>
      <c r="BH99" s="219"/>
      <c r="BI99" s="220"/>
      <c r="BJ99" s="147"/>
    </row>
    <row r="100" spans="1:62" s="234" customFormat="1" x14ac:dyDescent="0.3">
      <c r="A100" s="212">
        <v>45870</v>
      </c>
      <c r="B100" s="58" t="s">
        <v>260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89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264"/>
      <c r="AW100" s="264"/>
      <c r="AX100" s="264"/>
      <c r="AY100" s="264">
        <v>50</v>
      </c>
      <c r="AZ100" s="264"/>
      <c r="BA100" s="267"/>
      <c r="BB100" s="267"/>
      <c r="BC100" s="267"/>
      <c r="BD100" s="267"/>
      <c r="BE100" s="267"/>
      <c r="BF100" s="267"/>
      <c r="BG100" s="268"/>
      <c r="BH100" s="219"/>
      <c r="BI100" s="220"/>
      <c r="BJ100" s="147"/>
    </row>
    <row r="101" spans="1:62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89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264"/>
      <c r="AW101" s="264"/>
      <c r="AX101" s="264"/>
      <c r="AY101" s="264">
        <v>35</v>
      </c>
      <c r="AZ101" s="264"/>
      <c r="BA101" s="267"/>
      <c r="BB101" s="267"/>
      <c r="BC101" s="267"/>
      <c r="BD101" s="267"/>
      <c r="BE101" s="267"/>
      <c r="BF101" s="267"/>
      <c r="BG101" s="268"/>
      <c r="BH101" s="50"/>
      <c r="BI101" s="15"/>
      <c r="BJ101" s="147"/>
    </row>
    <row r="102" spans="1:62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264"/>
      <c r="AW102" s="264"/>
      <c r="AX102" s="264"/>
      <c r="AY102" s="264">
        <v>25</v>
      </c>
      <c r="AZ102" s="264"/>
      <c r="BA102" s="267"/>
      <c r="BB102" s="267"/>
      <c r="BC102" s="267"/>
      <c r="BD102" s="267"/>
      <c r="BE102" s="267"/>
      <c r="BF102" s="267"/>
      <c r="BG102" s="268"/>
      <c r="BH102" s="50"/>
      <c r="BI102" s="15"/>
      <c r="BJ102" s="147"/>
    </row>
    <row r="103" spans="1:62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264"/>
      <c r="AW103" s="264"/>
      <c r="AX103" s="264"/>
      <c r="AY103" s="264">
        <v>20</v>
      </c>
      <c r="AZ103" s="264"/>
      <c r="BA103" s="267"/>
      <c r="BB103" s="267"/>
      <c r="BC103" s="267"/>
      <c r="BD103" s="267"/>
      <c r="BE103" s="267"/>
      <c r="BF103" s="267"/>
      <c r="BG103" s="268"/>
      <c r="BH103" s="50"/>
      <c r="BI103" s="15"/>
      <c r="BJ103" s="147"/>
    </row>
    <row r="104" spans="1:62" s="234" customFormat="1" x14ac:dyDescent="0.3">
      <c r="A104" s="212">
        <v>45880</v>
      </c>
      <c r="B104" s="58" t="s">
        <v>262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89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264"/>
      <c r="AW104" s="264"/>
      <c r="AX104" s="264"/>
      <c r="AY104" s="264"/>
      <c r="AZ104" s="264"/>
      <c r="BA104" s="267"/>
      <c r="BB104" s="267"/>
      <c r="BC104" s="267"/>
      <c r="BD104" s="267"/>
      <c r="BE104" s="267"/>
      <c r="BF104" s="267"/>
      <c r="BG104" s="268"/>
      <c r="BH104" s="50"/>
      <c r="BI104" s="15"/>
      <c r="BJ104" s="147"/>
    </row>
    <row r="105" spans="1:62" s="234" customFormat="1" x14ac:dyDescent="0.3">
      <c r="A105" s="212">
        <v>45881</v>
      </c>
      <c r="B105" s="58" t="s">
        <v>263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89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>
        <v>30</v>
      </c>
      <c r="AN105" s="89"/>
      <c r="AO105" s="89"/>
      <c r="AP105" s="89"/>
      <c r="AQ105" s="89"/>
      <c r="AR105" s="89"/>
      <c r="AS105" s="89"/>
      <c r="AT105" s="89"/>
      <c r="AU105" s="89"/>
      <c r="AV105" s="264"/>
      <c r="AW105" s="264"/>
      <c r="AX105" s="264"/>
      <c r="AY105" s="264"/>
      <c r="AZ105" s="264"/>
      <c r="BA105" s="267"/>
      <c r="BB105" s="267"/>
      <c r="BC105" s="267"/>
      <c r="BD105" s="267"/>
      <c r="BE105" s="267"/>
      <c r="BF105" s="267"/>
      <c r="BG105" s="268"/>
      <c r="BH105" s="50">
        <f>SUM(Z89:BG105)</f>
        <v>1026.02</v>
      </c>
      <c r="BI105" s="15">
        <f>SUM(J89:Y105)</f>
        <v>685.41</v>
      </c>
      <c r="BJ105" s="147"/>
    </row>
    <row r="106" spans="1:62" s="234" customFormat="1" x14ac:dyDescent="0.3">
      <c r="A106" s="212">
        <v>45905</v>
      </c>
      <c r="B106" s="58" t="s">
        <v>268</v>
      </c>
      <c r="C106" s="58"/>
      <c r="D106" s="70"/>
      <c r="E106" s="79"/>
      <c r="F106" s="59"/>
      <c r="G106" s="231">
        <v>20</v>
      </c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>
        <v>20</v>
      </c>
      <c r="T106" s="233"/>
      <c r="U106" s="233"/>
      <c r="V106" s="233"/>
      <c r="W106" s="233"/>
      <c r="X106" s="233"/>
      <c r="Y106" s="348"/>
      <c r="Z106" s="89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264"/>
      <c r="AW106" s="264"/>
      <c r="AX106" s="264"/>
      <c r="AY106" s="264"/>
      <c r="AZ106" s="264"/>
      <c r="BA106" s="267"/>
      <c r="BB106" s="267"/>
      <c r="BC106" s="267"/>
      <c r="BD106" s="267"/>
      <c r="BE106" s="267"/>
      <c r="BF106" s="267"/>
      <c r="BG106" s="268"/>
      <c r="BH106" s="50"/>
      <c r="BI106" s="15"/>
      <c r="BJ106" s="147"/>
    </row>
    <row r="107" spans="1:62" s="234" customFormat="1" x14ac:dyDescent="0.3">
      <c r="A107" s="212">
        <v>45910</v>
      </c>
      <c r="B107" s="58" t="s">
        <v>271</v>
      </c>
      <c r="C107" s="58"/>
      <c r="D107" s="70"/>
      <c r="E107" s="79"/>
      <c r="F107" s="59"/>
      <c r="G107" s="231">
        <v>20</v>
      </c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>
        <v>20</v>
      </c>
      <c r="T107" s="233"/>
      <c r="U107" s="233"/>
      <c r="V107" s="233"/>
      <c r="W107" s="233"/>
      <c r="X107" s="233"/>
      <c r="Y107" s="348"/>
      <c r="Z107" s="89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264"/>
      <c r="AW107" s="264"/>
      <c r="AX107" s="264"/>
      <c r="AY107" s="264"/>
      <c r="AZ107" s="264"/>
      <c r="BA107" s="267"/>
      <c r="BB107" s="267"/>
      <c r="BC107" s="267"/>
      <c r="BD107" s="267"/>
      <c r="BE107" s="267"/>
      <c r="BF107" s="267"/>
      <c r="BG107" s="268"/>
      <c r="BH107" s="50"/>
      <c r="BI107" s="15"/>
      <c r="BJ107" s="147"/>
    </row>
    <row r="108" spans="1:62" s="234" customFormat="1" x14ac:dyDescent="0.3">
      <c r="A108" s="212">
        <v>45909</v>
      </c>
      <c r="B108" s="58" t="s">
        <v>163</v>
      </c>
      <c r="C108" s="58"/>
      <c r="D108" s="70"/>
      <c r="E108" s="79"/>
      <c r="F108" s="59">
        <v>40.130000000000003</v>
      </c>
      <c r="G108" s="240"/>
      <c r="H108" s="232">
        <v>0.25</v>
      </c>
      <c r="I108" s="345">
        <v>1.22</v>
      </c>
      <c r="J108" s="278"/>
      <c r="K108" s="279"/>
      <c r="L108" s="279">
        <v>0.25</v>
      </c>
      <c r="M108" s="279"/>
      <c r="N108" s="279"/>
      <c r="O108" s="279"/>
      <c r="P108" s="279"/>
      <c r="Q108" s="279"/>
      <c r="R108" s="271"/>
      <c r="S108" s="271"/>
      <c r="T108" s="233">
        <v>40.130000000000003</v>
      </c>
      <c r="U108" s="233"/>
      <c r="V108" s="233"/>
      <c r="W108" s="233"/>
      <c r="X108" s="233"/>
      <c r="Y108" s="348">
        <v>1.22</v>
      </c>
      <c r="Z108" s="89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264"/>
      <c r="AW108" s="264"/>
      <c r="AX108" s="264"/>
      <c r="AY108" s="264"/>
      <c r="AZ108" s="264"/>
      <c r="BA108" s="267"/>
      <c r="BB108" s="267"/>
      <c r="BC108" s="267"/>
      <c r="BD108" s="267"/>
      <c r="BE108" s="267"/>
      <c r="BF108" s="267"/>
      <c r="BG108" s="268"/>
      <c r="BH108" s="50"/>
      <c r="BI108" s="15"/>
      <c r="BJ108" s="147"/>
    </row>
    <row r="109" spans="1:62" s="234" customFormat="1" x14ac:dyDescent="0.3">
      <c r="A109" s="212">
        <v>45915</v>
      </c>
      <c r="B109" s="58" t="s">
        <v>50</v>
      </c>
      <c r="C109" s="58"/>
      <c r="D109" s="70"/>
      <c r="E109" s="211">
        <v>150</v>
      </c>
      <c r="F109" s="59"/>
      <c r="G109" s="240"/>
      <c r="H109" s="232"/>
      <c r="I109" s="345"/>
      <c r="J109" s="278"/>
      <c r="K109" s="279"/>
      <c r="L109" s="279"/>
      <c r="M109" s="279">
        <v>150</v>
      </c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89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264"/>
      <c r="AW109" s="264"/>
      <c r="AX109" s="264"/>
      <c r="AY109" s="264"/>
      <c r="AZ109" s="264"/>
      <c r="BA109" s="267"/>
      <c r="BB109" s="267"/>
      <c r="BC109" s="267"/>
      <c r="BD109" s="267"/>
      <c r="BE109" s="267"/>
      <c r="BF109" s="267"/>
      <c r="BG109" s="268"/>
      <c r="BH109" s="50"/>
      <c r="BI109" s="15"/>
      <c r="BJ109" s="147"/>
    </row>
    <row r="110" spans="1:62" s="234" customFormat="1" x14ac:dyDescent="0.3">
      <c r="A110" s="212">
        <v>45919</v>
      </c>
      <c r="B110" s="58" t="s">
        <v>267</v>
      </c>
      <c r="C110" s="58"/>
      <c r="D110" s="70"/>
      <c r="E110" s="211">
        <v>5467.5</v>
      </c>
      <c r="F110" s="59"/>
      <c r="G110" s="240"/>
      <c r="H110" s="232"/>
      <c r="I110" s="345"/>
      <c r="J110" s="278">
        <v>5467.5</v>
      </c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89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264"/>
      <c r="AW110" s="264"/>
      <c r="AX110" s="264"/>
      <c r="AY110" s="264"/>
      <c r="AZ110" s="264"/>
      <c r="BA110" s="267"/>
      <c r="BB110" s="267"/>
      <c r="BC110" s="267"/>
      <c r="BD110" s="267"/>
      <c r="BE110" s="267"/>
      <c r="BF110" s="267"/>
      <c r="BG110" s="268"/>
      <c r="BH110" s="50"/>
      <c r="BI110" s="15"/>
      <c r="BJ110" s="147"/>
    </row>
    <row r="111" spans="1:62" s="234" customFormat="1" x14ac:dyDescent="0.3">
      <c r="A111" s="212">
        <v>45901</v>
      </c>
      <c r="B111" s="58" t="s">
        <v>209</v>
      </c>
      <c r="C111" s="58"/>
      <c r="D111" s="70"/>
      <c r="E111" s="79">
        <v>68.2</v>
      </c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89"/>
      <c r="AA111" s="89">
        <v>68.2</v>
      </c>
      <c r="AB111" s="89"/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264"/>
      <c r="AW111" s="264"/>
      <c r="AX111" s="264"/>
      <c r="AY111" s="264"/>
      <c r="AZ111" s="264"/>
      <c r="BA111" s="267"/>
      <c r="BB111" s="267"/>
      <c r="BC111" s="267"/>
      <c r="BD111" s="267"/>
      <c r="BE111" s="267"/>
      <c r="BF111" s="267"/>
      <c r="BG111" s="268"/>
      <c r="BH111" s="50"/>
      <c r="BI111" s="15"/>
      <c r="BJ111" s="147"/>
    </row>
    <row r="112" spans="1:62" x14ac:dyDescent="0.3">
      <c r="A112" s="212">
        <v>45901</v>
      </c>
      <c r="B112" s="58" t="s">
        <v>208</v>
      </c>
      <c r="C112" s="58"/>
      <c r="D112" s="70"/>
      <c r="E112" s="79">
        <v>269.37</v>
      </c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89">
        <v>269.37</v>
      </c>
      <c r="AA112" s="89"/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264"/>
      <c r="AW112" s="264"/>
      <c r="AX112" s="264"/>
      <c r="AY112" s="264"/>
      <c r="AZ112" s="264"/>
      <c r="BA112" s="267"/>
      <c r="BB112" s="267"/>
      <c r="BC112" s="267"/>
      <c r="BD112" s="267"/>
      <c r="BE112" s="267"/>
      <c r="BF112" s="267"/>
      <c r="BG112" s="268"/>
      <c r="BH112" s="50"/>
      <c r="BI112" s="15"/>
      <c r="BJ112" s="11"/>
    </row>
    <row r="113" spans="1:62" x14ac:dyDescent="0.3">
      <c r="A113" s="212">
        <v>45902</v>
      </c>
      <c r="B113" s="58" t="s">
        <v>224</v>
      </c>
      <c r="C113" s="58"/>
      <c r="D113" s="70"/>
      <c r="E113" s="79">
        <v>4.25</v>
      </c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89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>
        <v>4.25</v>
      </c>
      <c r="AN113" s="89"/>
      <c r="AO113" s="89"/>
      <c r="AP113" s="89"/>
      <c r="AQ113" s="89"/>
      <c r="AR113" s="89"/>
      <c r="AS113" s="89"/>
      <c r="AT113" s="89"/>
      <c r="AU113" s="89"/>
      <c r="AV113" s="264"/>
      <c r="AW113" s="264"/>
      <c r="AX113" s="264"/>
      <c r="AY113" s="264"/>
      <c r="AZ113" s="264"/>
      <c r="BA113" s="267"/>
      <c r="BB113" s="267"/>
      <c r="BC113" s="267"/>
      <c r="BD113" s="267"/>
      <c r="BE113" s="267"/>
      <c r="BF113" s="267"/>
      <c r="BG113" s="268"/>
      <c r="BH113" s="50"/>
      <c r="BI113" s="15"/>
      <c r="BJ113" s="11"/>
    </row>
    <row r="114" spans="1:62" x14ac:dyDescent="0.3">
      <c r="A114" s="212">
        <v>45924</v>
      </c>
      <c r="B114" s="58" t="s">
        <v>266</v>
      </c>
      <c r="C114" s="58"/>
      <c r="D114" s="70"/>
      <c r="E114" s="79">
        <v>252</v>
      </c>
      <c r="F114" s="59"/>
      <c r="G114" s="240"/>
      <c r="H114" s="232"/>
      <c r="I114" s="345"/>
      <c r="J114" s="278"/>
      <c r="K114" s="279"/>
      <c r="L114" s="279"/>
      <c r="M114" s="279"/>
      <c r="N114" s="279"/>
      <c r="O114" s="279"/>
      <c r="P114" s="279"/>
      <c r="Q114" s="279"/>
      <c r="R114" s="271"/>
      <c r="S114" s="271"/>
      <c r="T114" s="233"/>
      <c r="U114" s="233"/>
      <c r="V114" s="233"/>
      <c r="W114" s="233"/>
      <c r="X114" s="233"/>
      <c r="Y114" s="348"/>
      <c r="Z114" s="89"/>
      <c r="AA114" s="89"/>
      <c r="AB114" s="89"/>
      <c r="AC114" s="89"/>
      <c r="AD114" s="89"/>
      <c r="AE114" s="89"/>
      <c r="AF114" s="89"/>
      <c r="AG114" s="89"/>
      <c r="AH114" s="89"/>
      <c r="AI114" s="89">
        <v>252</v>
      </c>
      <c r="AJ114" s="89"/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264"/>
      <c r="AW114" s="264"/>
      <c r="AX114" s="264"/>
      <c r="AY114" s="264"/>
      <c r="AZ114" s="264"/>
      <c r="BA114" s="267"/>
      <c r="BB114" s="267"/>
      <c r="BC114" s="267"/>
      <c r="BD114" s="267"/>
      <c r="BE114" s="267"/>
      <c r="BF114" s="267"/>
      <c r="BG114" s="268"/>
      <c r="BH114" s="50"/>
      <c r="BI114" s="15"/>
      <c r="BJ114" s="11"/>
    </row>
    <row r="115" spans="1:62" x14ac:dyDescent="0.3">
      <c r="A115" s="212">
        <v>45901</v>
      </c>
      <c r="B115" s="58" t="s">
        <v>228</v>
      </c>
      <c r="C115" s="58"/>
      <c r="D115" s="70"/>
      <c r="E115" s="211"/>
      <c r="F115" s="59"/>
      <c r="G115" s="240">
        <v>50</v>
      </c>
      <c r="H115" s="232"/>
      <c r="I115" s="345"/>
      <c r="J115" s="278"/>
      <c r="K115" s="279"/>
      <c r="L115" s="279"/>
      <c r="M115" s="279"/>
      <c r="N115" s="279"/>
      <c r="O115" s="279"/>
      <c r="P115" s="279"/>
      <c r="Q115" s="279"/>
      <c r="R115" s="271"/>
      <c r="S115" s="271"/>
      <c r="T115" s="233"/>
      <c r="U115" s="233"/>
      <c r="V115" s="233"/>
      <c r="W115" s="233"/>
      <c r="X115" s="233"/>
      <c r="Y115" s="348"/>
      <c r="Z115" s="89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264"/>
      <c r="AW115" s="264"/>
      <c r="AX115" s="264"/>
      <c r="AY115" s="264">
        <v>50</v>
      </c>
      <c r="AZ115" s="264"/>
      <c r="BA115" s="267"/>
      <c r="BB115" s="267"/>
      <c r="BC115" s="267"/>
      <c r="BD115" s="267"/>
      <c r="BE115" s="267"/>
      <c r="BF115" s="267"/>
      <c r="BG115" s="268"/>
      <c r="BH115" s="50"/>
      <c r="BI115" s="15"/>
      <c r="BJ115" s="11"/>
    </row>
    <row r="116" spans="1:62" x14ac:dyDescent="0.3">
      <c r="A116" s="212">
        <v>45901</v>
      </c>
      <c r="B116" s="58" t="s">
        <v>229</v>
      </c>
      <c r="C116" s="58"/>
      <c r="D116" s="70"/>
      <c r="E116" s="211"/>
      <c r="F116" s="59"/>
      <c r="G116" s="240">
        <v>35</v>
      </c>
      <c r="H116" s="232"/>
      <c r="I116" s="345"/>
      <c r="J116" s="278"/>
      <c r="K116" s="279"/>
      <c r="L116" s="279"/>
      <c r="M116" s="279"/>
      <c r="N116" s="279"/>
      <c r="O116" s="279"/>
      <c r="P116" s="279"/>
      <c r="Q116" s="279"/>
      <c r="R116" s="271"/>
      <c r="S116" s="271"/>
      <c r="T116" s="233"/>
      <c r="U116" s="233"/>
      <c r="V116" s="233"/>
      <c r="W116" s="233"/>
      <c r="X116" s="233"/>
      <c r="Y116" s="348"/>
      <c r="Z116" s="89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264"/>
      <c r="AW116" s="264"/>
      <c r="AX116" s="264"/>
      <c r="AY116" s="264">
        <v>35</v>
      </c>
      <c r="AZ116" s="264"/>
      <c r="BA116" s="267"/>
      <c r="BB116" s="267"/>
      <c r="BC116" s="267"/>
      <c r="BD116" s="267"/>
      <c r="BE116" s="267"/>
      <c r="BF116" s="267"/>
      <c r="BG116" s="268"/>
      <c r="BH116" s="50"/>
      <c r="BI116" s="15"/>
      <c r="BJ116" s="11"/>
    </row>
    <row r="117" spans="1:62" x14ac:dyDescent="0.3">
      <c r="A117" s="212">
        <v>45901</v>
      </c>
      <c r="B117" s="58" t="s">
        <v>230</v>
      </c>
      <c r="C117" s="58"/>
      <c r="D117" s="70"/>
      <c r="E117" s="211"/>
      <c r="F117" s="59"/>
      <c r="G117" s="240">
        <v>25</v>
      </c>
      <c r="H117" s="232"/>
      <c r="I117" s="345"/>
      <c r="J117" s="278"/>
      <c r="K117" s="279"/>
      <c r="L117" s="279"/>
      <c r="M117" s="279"/>
      <c r="N117" s="279"/>
      <c r="O117" s="279"/>
      <c r="P117" s="279"/>
      <c r="Q117" s="279"/>
      <c r="R117" s="271"/>
      <c r="S117" s="271"/>
      <c r="T117" s="233"/>
      <c r="U117" s="233"/>
      <c r="V117" s="233"/>
      <c r="W117" s="233"/>
      <c r="X117" s="233"/>
      <c r="Y117" s="348"/>
      <c r="Z117" s="89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264"/>
      <c r="AW117" s="264"/>
      <c r="AX117" s="264"/>
      <c r="AY117" s="264">
        <v>25</v>
      </c>
      <c r="AZ117" s="264"/>
      <c r="BA117" s="267"/>
      <c r="BB117" s="267"/>
      <c r="BC117" s="267"/>
      <c r="BD117" s="267"/>
      <c r="BE117" s="267"/>
      <c r="BF117" s="267"/>
      <c r="BG117" s="268"/>
      <c r="BH117" s="50"/>
      <c r="BI117" s="15"/>
      <c r="BJ117" s="11"/>
    </row>
    <row r="118" spans="1:62" x14ac:dyDescent="0.3">
      <c r="A118" s="212">
        <v>45901</v>
      </c>
      <c r="B118" s="58" t="s">
        <v>231</v>
      </c>
      <c r="C118" s="58"/>
      <c r="D118" s="70"/>
      <c r="E118" s="211"/>
      <c r="F118" s="59"/>
      <c r="G118" s="240">
        <v>20</v>
      </c>
      <c r="H118" s="232"/>
      <c r="I118" s="345"/>
      <c r="J118" s="278"/>
      <c r="K118" s="279"/>
      <c r="L118" s="279"/>
      <c r="M118" s="279"/>
      <c r="N118" s="279"/>
      <c r="O118" s="279"/>
      <c r="P118" s="279"/>
      <c r="Q118" s="279"/>
      <c r="R118" s="271"/>
      <c r="S118" s="271"/>
      <c r="T118" s="233"/>
      <c r="U118" s="233"/>
      <c r="V118" s="233"/>
      <c r="W118" s="233"/>
      <c r="X118" s="233"/>
      <c r="Y118" s="348"/>
      <c r="Z118" s="89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264"/>
      <c r="AW118" s="264"/>
      <c r="AX118" s="264"/>
      <c r="AY118" s="264">
        <v>20</v>
      </c>
      <c r="AZ118" s="264"/>
      <c r="BA118" s="267"/>
      <c r="BB118" s="267"/>
      <c r="BC118" s="267"/>
      <c r="BD118" s="267"/>
      <c r="BE118" s="267"/>
      <c r="BF118" s="267"/>
      <c r="BG118" s="268"/>
      <c r="BH118" s="50"/>
      <c r="BI118" s="15"/>
      <c r="BJ118" s="11"/>
    </row>
    <row r="119" spans="1:62" x14ac:dyDescent="0.3">
      <c r="A119" s="212">
        <v>45902</v>
      </c>
      <c r="B119" s="58" t="s">
        <v>199</v>
      </c>
      <c r="C119" s="58"/>
      <c r="D119" s="70"/>
      <c r="E119" s="211"/>
      <c r="F119" s="59"/>
      <c r="G119" s="240">
        <v>7.92</v>
      </c>
      <c r="H119" s="232"/>
      <c r="I119" s="345"/>
      <c r="J119" s="278"/>
      <c r="K119" s="279"/>
      <c r="L119" s="279"/>
      <c r="M119" s="279"/>
      <c r="N119" s="279"/>
      <c r="O119" s="279"/>
      <c r="P119" s="279"/>
      <c r="Q119" s="279"/>
      <c r="R119" s="271"/>
      <c r="S119" s="271"/>
      <c r="T119" s="233"/>
      <c r="U119" s="233"/>
      <c r="V119" s="233"/>
      <c r="W119" s="233"/>
      <c r="X119" s="233"/>
      <c r="Y119" s="348"/>
      <c r="Z119" s="89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>
        <v>7.92</v>
      </c>
      <c r="AN119" s="89"/>
      <c r="AO119" s="89"/>
      <c r="AP119" s="89"/>
      <c r="AQ119" s="89"/>
      <c r="AR119" s="89"/>
      <c r="AS119" s="89"/>
      <c r="AT119" s="89"/>
      <c r="AU119" s="89"/>
      <c r="AV119" s="264"/>
      <c r="AW119" s="264"/>
      <c r="AX119" s="264"/>
      <c r="AY119" s="264"/>
      <c r="AZ119" s="264"/>
      <c r="BA119" s="267"/>
      <c r="BB119" s="267"/>
      <c r="BC119" s="267"/>
      <c r="BD119" s="267"/>
      <c r="BE119" s="267"/>
      <c r="BF119" s="267"/>
      <c r="BG119" s="268"/>
      <c r="BH119" s="50"/>
      <c r="BI119" s="15"/>
      <c r="BJ119" s="11"/>
    </row>
    <row r="120" spans="1:62" x14ac:dyDescent="0.3">
      <c r="A120" s="212">
        <v>45908</v>
      </c>
      <c r="B120" s="58" t="s">
        <v>269</v>
      </c>
      <c r="C120" s="58"/>
      <c r="D120" s="70"/>
      <c r="E120" s="211"/>
      <c r="F120" s="214"/>
      <c r="G120" s="214">
        <v>36.1</v>
      </c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89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264"/>
      <c r="AW120" s="264"/>
      <c r="AX120" s="264"/>
      <c r="AY120" s="264">
        <v>36.1</v>
      </c>
      <c r="AZ120" s="264"/>
      <c r="BA120" s="267"/>
      <c r="BB120" s="267"/>
      <c r="BC120" s="267"/>
      <c r="BD120" s="267"/>
      <c r="BE120" s="267"/>
      <c r="BF120" s="267"/>
      <c r="BG120" s="268"/>
      <c r="BH120" s="50"/>
      <c r="BI120" s="15"/>
      <c r="BJ120" s="11"/>
    </row>
    <row r="121" spans="1:62" x14ac:dyDescent="0.3">
      <c r="A121" s="212">
        <v>45925</v>
      </c>
      <c r="B121" s="58" t="s">
        <v>269</v>
      </c>
      <c r="C121" s="58"/>
      <c r="D121" s="70"/>
      <c r="E121" s="79"/>
      <c r="F121" s="59"/>
      <c r="G121" s="214">
        <v>98.04</v>
      </c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89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264"/>
      <c r="AW121" s="264"/>
      <c r="AX121" s="264"/>
      <c r="AY121" s="264">
        <v>98.04</v>
      </c>
      <c r="AZ121" s="264"/>
      <c r="BA121" s="267"/>
      <c r="BB121" s="267"/>
      <c r="BC121" s="267"/>
      <c r="BD121" s="267"/>
      <c r="BE121" s="267"/>
      <c r="BF121" s="267"/>
      <c r="BG121" s="268"/>
      <c r="BH121" s="50">
        <f>SUM(Z106:BG121)</f>
        <v>865.87999999999988</v>
      </c>
      <c r="BI121" s="15">
        <f>SUM(J106:Y121)</f>
        <v>5699.1</v>
      </c>
      <c r="BJ121" s="11"/>
    </row>
    <row r="122" spans="1:62" x14ac:dyDescent="0.3">
      <c r="A122" s="212">
        <v>45939</v>
      </c>
      <c r="B122" s="58" t="s">
        <v>163</v>
      </c>
      <c r="C122" s="58"/>
      <c r="D122" s="70"/>
      <c r="E122" s="79"/>
      <c r="F122" s="59">
        <v>35.78</v>
      </c>
      <c r="G122" s="214"/>
      <c r="H122" s="80">
        <v>0.22</v>
      </c>
      <c r="I122" s="241">
        <v>1.0900000000000001</v>
      </c>
      <c r="J122" s="276"/>
      <c r="K122" s="277"/>
      <c r="L122" s="277">
        <v>0.22</v>
      </c>
      <c r="M122" s="277"/>
      <c r="N122" s="277"/>
      <c r="O122" s="277"/>
      <c r="P122" s="277"/>
      <c r="Q122" s="277"/>
      <c r="R122" s="270"/>
      <c r="S122" s="270"/>
      <c r="T122" s="84">
        <v>35.78</v>
      </c>
      <c r="U122" s="84"/>
      <c r="V122" s="84"/>
      <c r="W122" s="84"/>
      <c r="X122" s="84"/>
      <c r="Y122" s="347">
        <v>1.0900000000000001</v>
      </c>
      <c r="Z122" s="89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264"/>
      <c r="AW122" s="264"/>
      <c r="AX122" s="264"/>
      <c r="AY122" s="264"/>
      <c r="AZ122" s="264"/>
      <c r="BA122" s="267"/>
      <c r="BB122" s="267"/>
      <c r="BC122" s="267"/>
      <c r="BD122" s="267"/>
      <c r="BE122" s="267"/>
      <c r="BF122" s="267"/>
      <c r="BG122" s="268"/>
      <c r="BH122" s="50"/>
      <c r="BI122" s="15"/>
      <c r="BJ122" s="11"/>
    </row>
    <row r="123" spans="1:62" x14ac:dyDescent="0.3">
      <c r="A123" s="212">
        <v>45959</v>
      </c>
      <c r="B123" s="58" t="s">
        <v>278</v>
      </c>
      <c r="C123" s="58"/>
      <c r="D123" s="70"/>
      <c r="E123" s="79"/>
      <c r="F123" s="59">
        <v>2626.76</v>
      </c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>
        <v>2626.76</v>
      </c>
      <c r="W123" s="84"/>
      <c r="X123" s="84"/>
      <c r="Y123" s="347"/>
      <c r="Z123" s="89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264"/>
      <c r="AW123" s="264"/>
      <c r="AX123" s="264"/>
      <c r="AY123" s="264"/>
      <c r="AZ123" s="264"/>
      <c r="BA123" s="267"/>
      <c r="BB123" s="267"/>
      <c r="BC123" s="267"/>
      <c r="BD123" s="267"/>
      <c r="BE123" s="267"/>
      <c r="BF123" s="267"/>
      <c r="BG123" s="268"/>
      <c r="BH123" s="50"/>
      <c r="BI123" s="15"/>
      <c r="BJ123" s="11"/>
    </row>
    <row r="124" spans="1:62" x14ac:dyDescent="0.3">
      <c r="A124" s="212">
        <v>45940</v>
      </c>
      <c r="B124" s="58" t="s">
        <v>279</v>
      </c>
      <c r="C124" s="58"/>
      <c r="D124" s="70"/>
      <c r="E124" s="79"/>
      <c r="F124" s="59"/>
      <c r="G124" s="59">
        <v>20</v>
      </c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>
        <v>20</v>
      </c>
      <c r="T124" s="84"/>
      <c r="U124" s="84"/>
      <c r="V124" s="84"/>
      <c r="W124" s="84"/>
      <c r="X124" s="84"/>
      <c r="Y124" s="347"/>
      <c r="Z124" s="89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264"/>
      <c r="AW124" s="264"/>
      <c r="AX124" s="264"/>
      <c r="AY124" s="264"/>
      <c r="AZ124" s="264"/>
      <c r="BA124" s="267"/>
      <c r="BB124" s="267"/>
      <c r="BC124" s="267"/>
      <c r="BD124" s="267"/>
      <c r="BE124" s="267"/>
      <c r="BF124" s="267"/>
      <c r="BG124" s="268"/>
      <c r="BH124" s="50"/>
      <c r="BI124" s="15"/>
      <c r="BJ124" s="11"/>
    </row>
    <row r="125" spans="1:62" x14ac:dyDescent="0.3">
      <c r="A125" s="212">
        <v>45943</v>
      </c>
      <c r="B125" s="58" t="s">
        <v>279</v>
      </c>
      <c r="C125" s="58"/>
      <c r="D125" s="70"/>
      <c r="E125" s="79"/>
      <c r="F125" s="59"/>
      <c r="G125" s="59">
        <v>40</v>
      </c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>
        <v>40</v>
      </c>
      <c r="T125" s="84"/>
      <c r="U125" s="84"/>
      <c r="V125" s="84"/>
      <c r="W125" s="84"/>
      <c r="X125" s="84"/>
      <c r="Y125" s="347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264"/>
      <c r="AW125" s="264"/>
      <c r="AX125" s="264"/>
      <c r="AY125" s="264"/>
      <c r="AZ125" s="264"/>
      <c r="BA125" s="267"/>
      <c r="BB125" s="267"/>
      <c r="BC125" s="267"/>
      <c r="BD125" s="267"/>
      <c r="BE125" s="267"/>
      <c r="BF125" s="267"/>
      <c r="BG125" s="268"/>
      <c r="BH125" s="50"/>
      <c r="BI125" s="15"/>
      <c r="BJ125" s="11"/>
    </row>
    <row r="126" spans="1:62" x14ac:dyDescent="0.3">
      <c r="A126" s="212">
        <v>45945</v>
      </c>
      <c r="B126" s="58" t="s">
        <v>279</v>
      </c>
      <c r="C126" s="58"/>
      <c r="D126" s="70"/>
      <c r="E126" s="79"/>
      <c r="F126" s="59"/>
      <c r="G126" s="59">
        <v>40</v>
      </c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>
        <v>40</v>
      </c>
      <c r="T126" s="84"/>
      <c r="U126" s="84"/>
      <c r="V126" s="84"/>
      <c r="W126" s="84"/>
      <c r="X126" s="84"/>
      <c r="Y126" s="347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264"/>
      <c r="AW126" s="264"/>
      <c r="AX126" s="264"/>
      <c r="AY126" s="264"/>
      <c r="AZ126" s="264"/>
      <c r="BA126" s="267"/>
      <c r="BB126" s="267"/>
      <c r="BC126" s="267"/>
      <c r="BD126" s="267"/>
      <c r="BE126" s="267"/>
      <c r="BF126" s="267"/>
      <c r="BG126" s="268"/>
      <c r="BH126" s="50"/>
      <c r="BI126" s="15"/>
      <c r="BJ126" s="11"/>
    </row>
    <row r="127" spans="1:62" x14ac:dyDescent="0.3">
      <c r="A127" s="212">
        <v>45951</v>
      </c>
      <c r="B127" s="58" t="s">
        <v>279</v>
      </c>
      <c r="C127" s="58"/>
      <c r="D127" s="70"/>
      <c r="E127" s="79"/>
      <c r="F127" s="59"/>
      <c r="G127" s="59">
        <v>20</v>
      </c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>
        <v>20</v>
      </c>
      <c r="T127" s="84"/>
      <c r="U127" s="84"/>
      <c r="V127" s="84"/>
      <c r="W127" s="84"/>
      <c r="X127" s="84"/>
      <c r="Y127" s="347"/>
      <c r="Z127" s="89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264"/>
      <c r="AW127" s="264"/>
      <c r="AX127" s="264"/>
      <c r="AY127" s="264"/>
      <c r="AZ127" s="264"/>
      <c r="BA127" s="267"/>
      <c r="BB127" s="267"/>
      <c r="BC127" s="267"/>
      <c r="BD127" s="267"/>
      <c r="BE127" s="267"/>
      <c r="BF127" s="267"/>
      <c r="BG127" s="268"/>
      <c r="BH127" s="50"/>
      <c r="BI127" s="15"/>
      <c r="BJ127" s="11"/>
    </row>
    <row r="128" spans="1:62" x14ac:dyDescent="0.3">
      <c r="A128" s="212">
        <v>45951</v>
      </c>
      <c r="B128" s="58" t="s">
        <v>279</v>
      </c>
      <c r="C128" s="58"/>
      <c r="D128" s="70"/>
      <c r="E128" s="79"/>
      <c r="F128" s="59"/>
      <c r="G128" s="59">
        <v>20</v>
      </c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>
        <v>20</v>
      </c>
      <c r="T128" s="84"/>
      <c r="U128" s="84"/>
      <c r="V128" s="84"/>
      <c r="W128" s="84"/>
      <c r="X128" s="84"/>
      <c r="Y128" s="347"/>
      <c r="Z128" s="89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264"/>
      <c r="AW128" s="264"/>
      <c r="AX128" s="264"/>
      <c r="AY128" s="264"/>
      <c r="AZ128" s="264"/>
      <c r="BA128" s="267"/>
      <c r="BB128" s="267"/>
      <c r="BC128" s="267"/>
      <c r="BD128" s="267"/>
      <c r="BE128" s="267"/>
      <c r="BF128" s="267"/>
      <c r="BG128" s="268"/>
      <c r="BH128" s="50"/>
      <c r="BI128" s="15"/>
      <c r="BJ128" s="11"/>
    </row>
    <row r="129" spans="1:62" x14ac:dyDescent="0.3">
      <c r="A129" s="212">
        <v>45951</v>
      </c>
      <c r="B129" s="58" t="s">
        <v>279</v>
      </c>
      <c r="C129" s="58"/>
      <c r="D129" s="70"/>
      <c r="E129" s="79"/>
      <c r="F129" s="59"/>
      <c r="G129" s="59">
        <v>20</v>
      </c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>
        <v>20</v>
      </c>
      <c r="T129" s="84"/>
      <c r="U129" s="84"/>
      <c r="V129" s="84"/>
      <c r="W129" s="84"/>
      <c r="X129" s="84"/>
      <c r="Y129" s="347"/>
      <c r="Z129" s="89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264"/>
      <c r="AW129" s="264"/>
      <c r="AX129" s="264"/>
      <c r="AY129" s="264"/>
      <c r="AZ129" s="264"/>
      <c r="BA129" s="267"/>
      <c r="BB129" s="267"/>
      <c r="BC129" s="267"/>
      <c r="BD129" s="267"/>
      <c r="BE129" s="267"/>
      <c r="BF129" s="267"/>
      <c r="BG129" s="268"/>
      <c r="BH129" s="50"/>
      <c r="BI129" s="15"/>
      <c r="BJ129" s="11"/>
    </row>
    <row r="130" spans="1:62" x14ac:dyDescent="0.3">
      <c r="A130" s="212">
        <v>45951</v>
      </c>
      <c r="B130" s="58" t="s">
        <v>279</v>
      </c>
      <c r="C130" s="58"/>
      <c r="D130" s="70"/>
      <c r="E130" s="79"/>
      <c r="F130" s="59"/>
      <c r="G130" s="59">
        <v>40</v>
      </c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>
        <v>40</v>
      </c>
      <c r="T130" s="84"/>
      <c r="U130" s="84"/>
      <c r="V130" s="84"/>
      <c r="W130" s="84"/>
      <c r="X130" s="84"/>
      <c r="Y130" s="347"/>
      <c r="Z130" s="89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264"/>
      <c r="AW130" s="264"/>
      <c r="AX130" s="264"/>
      <c r="AY130" s="264"/>
      <c r="AZ130" s="264"/>
      <c r="BA130" s="267"/>
      <c r="BB130" s="267"/>
      <c r="BC130" s="267"/>
      <c r="BD130" s="267"/>
      <c r="BE130" s="267"/>
      <c r="BF130" s="267"/>
      <c r="BG130" s="268"/>
      <c r="BH130" s="50"/>
      <c r="BI130" s="15"/>
      <c r="BJ130" s="11"/>
    </row>
    <row r="131" spans="1:62" x14ac:dyDescent="0.3">
      <c r="A131" s="212">
        <v>45951</v>
      </c>
      <c r="B131" s="58" t="s">
        <v>279</v>
      </c>
      <c r="C131" s="58"/>
      <c r="D131" s="70"/>
      <c r="E131" s="79"/>
      <c r="F131" s="59"/>
      <c r="G131" s="59">
        <v>20</v>
      </c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>
        <v>20</v>
      </c>
      <c r="T131" s="84"/>
      <c r="U131" s="84"/>
      <c r="V131" s="84"/>
      <c r="W131" s="84"/>
      <c r="X131" s="84"/>
      <c r="Y131" s="347"/>
      <c r="Z131" s="89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264"/>
      <c r="AW131" s="264"/>
      <c r="AX131" s="264"/>
      <c r="AY131" s="264"/>
      <c r="AZ131" s="264"/>
      <c r="BA131" s="267"/>
      <c r="BB131" s="267"/>
      <c r="BC131" s="267"/>
      <c r="BD131" s="267"/>
      <c r="BE131" s="267"/>
      <c r="BF131" s="267"/>
      <c r="BG131" s="268"/>
      <c r="BH131" s="50"/>
      <c r="BI131" s="15"/>
      <c r="BJ131" s="11"/>
    </row>
    <row r="132" spans="1:62" x14ac:dyDescent="0.3">
      <c r="A132" s="212">
        <v>45953</v>
      </c>
      <c r="B132" s="58" t="s">
        <v>279</v>
      </c>
      <c r="C132" s="58"/>
      <c r="D132" s="70"/>
      <c r="E132" s="79"/>
      <c r="F132" s="59"/>
      <c r="G132" s="59">
        <v>40</v>
      </c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>
        <v>40</v>
      </c>
      <c r="T132" s="84"/>
      <c r="U132" s="84"/>
      <c r="V132" s="84"/>
      <c r="W132" s="84"/>
      <c r="X132" s="84"/>
      <c r="Y132" s="347"/>
      <c r="Z132" s="89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264"/>
      <c r="AW132" s="264"/>
      <c r="AX132" s="264"/>
      <c r="AY132" s="264"/>
      <c r="AZ132" s="264"/>
      <c r="BA132" s="267"/>
      <c r="BB132" s="267"/>
      <c r="BC132" s="267"/>
      <c r="BD132" s="267"/>
      <c r="BE132" s="267"/>
      <c r="BF132" s="267"/>
      <c r="BG132" s="268"/>
      <c r="BH132" s="50"/>
      <c r="BI132" s="15"/>
      <c r="BJ132" s="11"/>
    </row>
    <row r="133" spans="1:62" x14ac:dyDescent="0.3">
      <c r="A133" s="212">
        <v>45954</v>
      </c>
      <c r="B133" s="58" t="s">
        <v>279</v>
      </c>
      <c r="C133" s="58"/>
      <c r="D133" s="70"/>
      <c r="E133" s="79"/>
      <c r="F133" s="59"/>
      <c r="G133" s="59">
        <v>40</v>
      </c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>
        <v>40</v>
      </c>
      <c r="T133" s="84"/>
      <c r="U133" s="84"/>
      <c r="V133" s="84"/>
      <c r="W133" s="84"/>
      <c r="X133" s="84"/>
      <c r="Y133" s="347"/>
      <c r="Z133" s="89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264"/>
      <c r="AW133" s="264"/>
      <c r="AX133" s="264"/>
      <c r="AY133" s="264"/>
      <c r="AZ133" s="264"/>
      <c r="BA133" s="267"/>
      <c r="BB133" s="267"/>
      <c r="BC133" s="267"/>
      <c r="BD133" s="267"/>
      <c r="BE133" s="267"/>
      <c r="BF133" s="267"/>
      <c r="BG133" s="268"/>
      <c r="BH133" s="50"/>
      <c r="BI133" s="15"/>
      <c r="BJ133" s="11"/>
    </row>
    <row r="134" spans="1:62" x14ac:dyDescent="0.3">
      <c r="A134" s="212">
        <v>45954</v>
      </c>
      <c r="B134" s="58" t="s">
        <v>279</v>
      </c>
      <c r="C134" s="58"/>
      <c r="D134" s="70"/>
      <c r="E134" s="79"/>
      <c r="F134" s="59"/>
      <c r="G134" s="59">
        <v>20</v>
      </c>
      <c r="H134" s="80"/>
      <c r="I134" s="241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>
        <v>20</v>
      </c>
      <c r="T134" s="84"/>
      <c r="U134" s="84"/>
      <c r="V134" s="84"/>
      <c r="W134" s="84"/>
      <c r="X134" s="84"/>
      <c r="Y134" s="347"/>
      <c r="Z134" s="89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264"/>
      <c r="AW134" s="264"/>
      <c r="AX134" s="264"/>
      <c r="AY134" s="264"/>
      <c r="AZ134" s="264"/>
      <c r="BA134" s="267"/>
      <c r="BB134" s="267"/>
      <c r="BC134" s="267"/>
      <c r="BD134" s="267"/>
      <c r="BE134" s="267"/>
      <c r="BF134" s="267"/>
      <c r="BG134" s="268"/>
      <c r="BH134" s="50"/>
      <c r="BI134" s="15"/>
      <c r="BJ134" s="11"/>
    </row>
    <row r="135" spans="1:62" x14ac:dyDescent="0.3">
      <c r="A135" s="212">
        <v>45957</v>
      </c>
      <c r="B135" s="58" t="s">
        <v>279</v>
      </c>
      <c r="C135" s="58"/>
      <c r="D135" s="70"/>
      <c r="E135" s="79"/>
      <c r="F135" s="59"/>
      <c r="G135" s="59">
        <v>20</v>
      </c>
      <c r="H135" s="80"/>
      <c r="I135" s="241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>
        <v>20</v>
      </c>
      <c r="T135" s="84"/>
      <c r="U135" s="84"/>
      <c r="V135" s="84"/>
      <c r="W135" s="84"/>
      <c r="X135" s="84"/>
      <c r="Y135" s="347"/>
      <c r="Z135" s="89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264"/>
      <c r="AW135" s="264"/>
      <c r="AX135" s="264"/>
      <c r="AY135" s="264"/>
      <c r="AZ135" s="264"/>
      <c r="BA135" s="267"/>
      <c r="BB135" s="267"/>
      <c r="BC135" s="267"/>
      <c r="BD135" s="267"/>
      <c r="BE135" s="267"/>
      <c r="BF135" s="267"/>
      <c r="BG135" s="268"/>
      <c r="BH135" s="50"/>
      <c r="BI135" s="15"/>
      <c r="BJ135" s="11"/>
    </row>
    <row r="136" spans="1:62" x14ac:dyDescent="0.3">
      <c r="A136" s="212">
        <v>45957</v>
      </c>
      <c r="B136" s="58" t="s">
        <v>279</v>
      </c>
      <c r="C136" s="58"/>
      <c r="D136" s="70"/>
      <c r="E136" s="79"/>
      <c r="F136" s="59"/>
      <c r="G136" s="59">
        <v>20</v>
      </c>
      <c r="H136" s="80"/>
      <c r="I136" s="241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>
        <v>20</v>
      </c>
      <c r="T136" s="84"/>
      <c r="U136" s="84"/>
      <c r="V136" s="84"/>
      <c r="W136" s="84"/>
      <c r="X136" s="84"/>
      <c r="Y136" s="347"/>
      <c r="Z136" s="89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264"/>
      <c r="AW136" s="264"/>
      <c r="AX136" s="264"/>
      <c r="AY136" s="264"/>
      <c r="AZ136" s="264"/>
      <c r="BA136" s="267"/>
      <c r="BB136" s="267"/>
      <c r="BC136" s="267"/>
      <c r="BD136" s="267"/>
      <c r="BE136" s="267"/>
      <c r="BF136" s="267"/>
      <c r="BG136" s="268"/>
      <c r="BH136" s="50"/>
      <c r="BI136" s="15"/>
      <c r="BJ136" s="11"/>
    </row>
    <row r="137" spans="1:62" x14ac:dyDescent="0.3">
      <c r="A137" s="212">
        <v>45958</v>
      </c>
      <c r="B137" s="58" t="s">
        <v>279</v>
      </c>
      <c r="C137" s="58"/>
      <c r="D137" s="70"/>
      <c r="E137" s="79"/>
      <c r="F137" s="59"/>
      <c r="G137" s="59">
        <v>20</v>
      </c>
      <c r="H137" s="80"/>
      <c r="I137" s="241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>
        <v>20</v>
      </c>
      <c r="T137" s="84"/>
      <c r="U137" s="84"/>
      <c r="V137" s="84"/>
      <c r="W137" s="84"/>
      <c r="X137" s="84"/>
      <c r="Y137" s="347"/>
      <c r="Z137" s="89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264"/>
      <c r="AW137" s="264"/>
      <c r="AX137" s="264"/>
      <c r="AY137" s="264"/>
      <c r="AZ137" s="264"/>
      <c r="BA137" s="267"/>
      <c r="BB137" s="267"/>
      <c r="BC137" s="267"/>
      <c r="BD137" s="267"/>
      <c r="BE137" s="267"/>
      <c r="BF137" s="267"/>
      <c r="BG137" s="268"/>
      <c r="BH137" s="50"/>
      <c r="BI137" s="15"/>
      <c r="BJ137" s="11"/>
    </row>
    <row r="138" spans="1:62" x14ac:dyDescent="0.3">
      <c r="A138" s="212">
        <v>45959</v>
      </c>
      <c r="B138" s="58" t="s">
        <v>279</v>
      </c>
      <c r="C138" s="58"/>
      <c r="D138" s="70"/>
      <c r="E138" s="79"/>
      <c r="F138" s="59"/>
      <c r="G138" s="59">
        <v>40</v>
      </c>
      <c r="H138" s="80"/>
      <c r="I138" s="241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>
        <v>40</v>
      </c>
      <c r="T138" s="84"/>
      <c r="U138" s="84"/>
      <c r="V138" s="84"/>
      <c r="W138" s="84"/>
      <c r="X138" s="84"/>
      <c r="Y138" s="347"/>
      <c r="Z138" s="89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264"/>
      <c r="AW138" s="264"/>
      <c r="AX138" s="264"/>
      <c r="AY138" s="264"/>
      <c r="AZ138" s="264"/>
      <c r="BA138" s="267"/>
      <c r="BB138" s="267"/>
      <c r="BC138" s="267"/>
      <c r="BD138" s="267"/>
      <c r="BE138" s="267"/>
      <c r="BF138" s="267"/>
      <c r="BG138" s="268"/>
      <c r="BH138" s="50"/>
      <c r="BI138" s="15"/>
      <c r="BJ138" s="11"/>
    </row>
    <row r="139" spans="1:62" x14ac:dyDescent="0.3">
      <c r="A139" s="212">
        <v>45960</v>
      </c>
      <c r="B139" s="58" t="s">
        <v>279</v>
      </c>
      <c r="C139" s="58"/>
      <c r="D139" s="70"/>
      <c r="E139" s="79"/>
      <c r="F139" s="59"/>
      <c r="G139" s="59">
        <v>40</v>
      </c>
      <c r="H139" s="80"/>
      <c r="I139" s="241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>
        <v>40</v>
      </c>
      <c r="T139" s="84"/>
      <c r="U139" s="84"/>
      <c r="V139" s="84"/>
      <c r="W139" s="84"/>
      <c r="X139" s="84"/>
      <c r="Y139" s="347"/>
      <c r="Z139" s="89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264"/>
      <c r="AW139" s="264"/>
      <c r="AX139" s="264"/>
      <c r="AY139" s="264"/>
      <c r="AZ139" s="264"/>
      <c r="BA139" s="267"/>
      <c r="BB139" s="267"/>
      <c r="BC139" s="267"/>
      <c r="BD139" s="267"/>
      <c r="BE139" s="267"/>
      <c r="BF139" s="267"/>
      <c r="BG139" s="268"/>
      <c r="BH139" s="50"/>
      <c r="BI139" s="15"/>
      <c r="BJ139" s="11"/>
    </row>
    <row r="140" spans="1:62" x14ac:dyDescent="0.3">
      <c r="A140" s="212">
        <v>45961</v>
      </c>
      <c r="B140" s="58" t="s">
        <v>279</v>
      </c>
      <c r="C140" s="58"/>
      <c r="D140" s="70"/>
      <c r="E140" s="79"/>
      <c r="F140" s="59"/>
      <c r="G140" s="59">
        <v>20</v>
      </c>
      <c r="H140" s="80"/>
      <c r="I140" s="241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>
        <v>20</v>
      </c>
      <c r="T140" s="84"/>
      <c r="U140" s="84"/>
      <c r="V140" s="84"/>
      <c r="W140" s="84"/>
      <c r="X140" s="84"/>
      <c r="Y140" s="347"/>
      <c r="Z140" s="89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264"/>
      <c r="AW140" s="264"/>
      <c r="AX140" s="264"/>
      <c r="AY140" s="264"/>
      <c r="AZ140" s="264"/>
      <c r="BA140" s="267"/>
      <c r="BB140" s="267"/>
      <c r="BC140" s="267"/>
      <c r="BD140" s="267"/>
      <c r="BE140" s="267"/>
      <c r="BF140" s="267"/>
      <c r="BG140" s="268"/>
      <c r="BH140" s="50"/>
      <c r="BI140" s="15"/>
      <c r="BJ140" s="11"/>
    </row>
    <row r="141" spans="1:62" x14ac:dyDescent="0.3">
      <c r="A141" s="212">
        <v>45961</v>
      </c>
      <c r="B141" s="58" t="s">
        <v>279</v>
      </c>
      <c r="C141" s="58"/>
      <c r="D141" s="70"/>
      <c r="E141" s="79"/>
      <c r="F141" s="59"/>
      <c r="G141" s="59">
        <v>20</v>
      </c>
      <c r="H141" s="80"/>
      <c r="I141" s="241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>
        <v>20</v>
      </c>
      <c r="T141" s="84"/>
      <c r="U141" s="84"/>
      <c r="V141" s="84"/>
      <c r="W141" s="84"/>
      <c r="X141" s="84"/>
      <c r="Y141" s="347"/>
      <c r="Z141" s="89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264"/>
      <c r="AW141" s="264"/>
      <c r="AX141" s="264"/>
      <c r="AY141" s="264"/>
      <c r="AZ141" s="264"/>
      <c r="BA141" s="267"/>
      <c r="BB141" s="267"/>
      <c r="BC141" s="267"/>
      <c r="BD141" s="267"/>
      <c r="BE141" s="267"/>
      <c r="BF141" s="267"/>
      <c r="BG141" s="268"/>
      <c r="BH141" s="50"/>
      <c r="BI141" s="15"/>
      <c r="BJ141" s="11"/>
    </row>
    <row r="142" spans="1:62" x14ac:dyDescent="0.3">
      <c r="A142" s="212">
        <v>45961</v>
      </c>
      <c r="B142" s="58" t="s">
        <v>279</v>
      </c>
      <c r="C142" s="58"/>
      <c r="D142" s="70"/>
      <c r="E142" s="79"/>
      <c r="F142" s="59"/>
      <c r="G142" s="59">
        <v>20</v>
      </c>
      <c r="H142" s="80"/>
      <c r="I142" s="241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>
        <v>20</v>
      </c>
      <c r="T142" s="84"/>
      <c r="U142" s="84"/>
      <c r="V142" s="84"/>
      <c r="W142" s="84"/>
      <c r="X142" s="84"/>
      <c r="Y142" s="347"/>
      <c r="Z142" s="89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264"/>
      <c r="AW142" s="264"/>
      <c r="AX142" s="264"/>
      <c r="AY142" s="264"/>
      <c r="AZ142" s="264"/>
      <c r="BA142" s="267"/>
      <c r="BB142" s="267"/>
      <c r="BC142" s="267"/>
      <c r="BD142" s="267"/>
      <c r="BE142" s="267"/>
      <c r="BF142" s="267"/>
      <c r="BG142" s="268"/>
      <c r="BH142" s="50"/>
      <c r="BI142" s="15"/>
      <c r="BJ142" s="11"/>
    </row>
    <row r="143" spans="1:62" x14ac:dyDescent="0.3">
      <c r="A143" s="212">
        <v>45943</v>
      </c>
      <c r="B143" s="58" t="s">
        <v>280</v>
      </c>
      <c r="C143" s="58"/>
      <c r="D143" s="70"/>
      <c r="E143" s="79"/>
      <c r="F143" s="59"/>
      <c r="G143" s="59">
        <v>2128.4499999999998</v>
      </c>
      <c r="H143" s="80"/>
      <c r="I143" s="241"/>
      <c r="J143" s="276"/>
      <c r="K143" s="277"/>
      <c r="L143" s="277"/>
      <c r="M143" s="277"/>
      <c r="N143" s="277"/>
      <c r="O143" s="277"/>
      <c r="P143" s="277">
        <v>2128.4499999999998</v>
      </c>
      <c r="Q143" s="277"/>
      <c r="R143" s="270"/>
      <c r="S143" s="270"/>
      <c r="T143" s="84"/>
      <c r="U143" s="84"/>
      <c r="V143" s="84"/>
      <c r="W143" s="84"/>
      <c r="X143" s="84"/>
      <c r="Y143" s="347"/>
      <c r="Z143" s="89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264"/>
      <c r="AW143" s="264"/>
      <c r="AX143" s="264"/>
      <c r="AY143" s="264"/>
      <c r="AZ143" s="264"/>
      <c r="BA143" s="267"/>
      <c r="BB143" s="267"/>
      <c r="BC143" s="267"/>
      <c r="BD143" s="267"/>
      <c r="BE143" s="267"/>
      <c r="BF143" s="267"/>
      <c r="BG143" s="268"/>
      <c r="BH143" s="50"/>
      <c r="BI143" s="15"/>
      <c r="BJ143" s="11"/>
    </row>
    <row r="144" spans="1:62" x14ac:dyDescent="0.3">
      <c r="A144" s="212">
        <v>45931</v>
      </c>
      <c r="B144" s="58" t="s">
        <v>272</v>
      </c>
      <c r="C144" s="58"/>
      <c r="D144" s="70"/>
      <c r="E144" s="79">
        <v>50.99</v>
      </c>
      <c r="F144" s="214"/>
      <c r="G144" s="214"/>
      <c r="H144" s="80"/>
      <c r="I144" s="241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89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>
        <v>50.99</v>
      </c>
      <c r="AO144" s="89"/>
      <c r="AP144" s="89"/>
      <c r="AQ144" s="89"/>
      <c r="AR144" s="89"/>
      <c r="AS144" s="89"/>
      <c r="AT144" s="89"/>
      <c r="AU144" s="89"/>
      <c r="AV144" s="264"/>
      <c r="AW144" s="264"/>
      <c r="AX144" s="264"/>
      <c r="AY144" s="264"/>
      <c r="AZ144" s="264"/>
      <c r="BA144" s="267"/>
      <c r="BB144" s="267"/>
      <c r="BC144" s="267"/>
      <c r="BD144" s="267"/>
      <c r="BE144" s="267"/>
      <c r="BF144" s="267"/>
      <c r="BG144" s="268"/>
      <c r="BH144" s="219"/>
      <c r="BI144" s="220"/>
      <c r="BJ144" s="11"/>
    </row>
    <row r="145" spans="1:62" x14ac:dyDescent="0.3">
      <c r="A145" s="212">
        <v>45931</v>
      </c>
      <c r="B145" s="58" t="s">
        <v>208</v>
      </c>
      <c r="C145" s="58"/>
      <c r="D145" s="70"/>
      <c r="E145" s="79">
        <v>312.72000000000003</v>
      </c>
      <c r="F145" s="59"/>
      <c r="G145" s="214"/>
      <c r="H145" s="80"/>
      <c r="I145" s="241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89">
        <v>312.72000000000003</v>
      </c>
      <c r="AA145" s="89"/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264"/>
      <c r="AW145" s="264"/>
      <c r="AX145" s="264"/>
      <c r="AY145" s="264"/>
      <c r="AZ145" s="264"/>
      <c r="BA145" s="267"/>
      <c r="BB145" s="267"/>
      <c r="BC145" s="267"/>
      <c r="BD145" s="267"/>
      <c r="BE145" s="267"/>
      <c r="BF145" s="267"/>
      <c r="BG145" s="268"/>
      <c r="BH145" s="50"/>
      <c r="BI145" s="15"/>
      <c r="BJ145" s="11"/>
    </row>
    <row r="146" spans="1:62" x14ac:dyDescent="0.3">
      <c r="A146" s="212">
        <v>45931</v>
      </c>
      <c r="B146" s="58" t="s">
        <v>209</v>
      </c>
      <c r="C146" s="58"/>
      <c r="D146" s="70"/>
      <c r="E146" s="79">
        <v>79</v>
      </c>
      <c r="F146" s="214"/>
      <c r="G146" s="5"/>
      <c r="H146" s="80"/>
      <c r="I146" s="241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89"/>
      <c r="AA146" s="89">
        <v>79</v>
      </c>
      <c r="AB146" s="89"/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264"/>
      <c r="AW146" s="264"/>
      <c r="AX146" s="264"/>
      <c r="AY146" s="264"/>
      <c r="AZ146" s="264"/>
      <c r="BA146" s="267"/>
      <c r="BB146" s="267"/>
      <c r="BC146" s="267"/>
      <c r="BD146" s="267"/>
      <c r="BE146" s="267"/>
      <c r="BF146" s="267"/>
      <c r="BG146" s="268"/>
      <c r="BH146" s="219"/>
      <c r="BI146" s="220"/>
      <c r="BJ146" s="11"/>
    </row>
    <row r="147" spans="1:62" x14ac:dyDescent="0.3">
      <c r="A147" s="212">
        <v>45936</v>
      </c>
      <c r="B147" s="58" t="s">
        <v>199</v>
      </c>
      <c r="C147" s="58"/>
      <c r="D147" s="70"/>
      <c r="E147" s="79">
        <v>4.25</v>
      </c>
      <c r="F147" s="59"/>
      <c r="G147" s="5"/>
      <c r="H147" s="80"/>
      <c r="I147" s="241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89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>
        <v>4.25</v>
      </c>
      <c r="AN147" s="89"/>
      <c r="AO147" s="89"/>
      <c r="AP147" s="89"/>
      <c r="AQ147" s="89"/>
      <c r="AR147" s="89"/>
      <c r="AS147" s="89"/>
      <c r="AT147" s="89"/>
      <c r="AU147" s="89"/>
      <c r="AV147" s="264"/>
      <c r="AW147" s="264"/>
      <c r="AX147" s="264"/>
      <c r="AY147" s="264"/>
      <c r="AZ147" s="264"/>
      <c r="BA147" s="267"/>
      <c r="BB147" s="267"/>
      <c r="BC147" s="267"/>
      <c r="BD147" s="267"/>
      <c r="BE147" s="267"/>
      <c r="BF147" s="267"/>
      <c r="BG147" s="268"/>
      <c r="BH147" s="219"/>
      <c r="BI147" s="220"/>
      <c r="BJ147" s="11"/>
    </row>
    <row r="148" spans="1:62" x14ac:dyDescent="0.3">
      <c r="A148" s="212">
        <v>45943</v>
      </c>
      <c r="B148" s="58" t="s">
        <v>273</v>
      </c>
      <c r="C148" s="58"/>
      <c r="D148" s="317"/>
      <c r="E148" s="79">
        <v>840</v>
      </c>
      <c r="F148" s="214"/>
      <c r="G148" s="59"/>
      <c r="H148" s="80"/>
      <c r="I148" s="241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89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264"/>
      <c r="AW148" s="264"/>
      <c r="AX148" s="264"/>
      <c r="AY148" s="264"/>
      <c r="AZ148" s="264"/>
      <c r="BA148" s="267"/>
      <c r="BB148" s="267">
        <v>840</v>
      </c>
      <c r="BC148" s="267"/>
      <c r="BD148" s="267"/>
      <c r="BE148" s="267"/>
      <c r="BF148" s="267"/>
      <c r="BG148" s="268"/>
      <c r="BH148" s="219"/>
      <c r="BI148" s="220"/>
      <c r="BJ148" s="11"/>
    </row>
    <row r="149" spans="1:62" x14ac:dyDescent="0.3">
      <c r="A149" s="212">
        <v>45954</v>
      </c>
      <c r="B149" s="58" t="s">
        <v>274</v>
      </c>
      <c r="C149" s="58"/>
      <c r="D149" s="317"/>
      <c r="E149" s="79">
        <v>148.91</v>
      </c>
      <c r="F149" s="214"/>
      <c r="G149" s="59"/>
      <c r="H149" s="80"/>
      <c r="I149" s="241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89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>
        <v>148.91</v>
      </c>
      <c r="AN149" s="89"/>
      <c r="AO149" s="89"/>
      <c r="AP149" s="89"/>
      <c r="AQ149" s="89"/>
      <c r="AR149" s="89"/>
      <c r="AS149" s="89"/>
      <c r="AT149" s="89"/>
      <c r="AU149" s="89"/>
      <c r="AV149" s="264"/>
      <c r="AW149" s="264"/>
      <c r="AX149" s="264"/>
      <c r="AY149" s="264"/>
      <c r="AZ149" s="264"/>
      <c r="BA149" s="267"/>
      <c r="BB149" s="267"/>
      <c r="BC149" s="267"/>
      <c r="BD149" s="267"/>
      <c r="BE149" s="267"/>
      <c r="BF149" s="267"/>
      <c r="BG149" s="268"/>
      <c r="BH149" s="219"/>
      <c r="BI149" s="220"/>
      <c r="BJ149" s="11"/>
    </row>
    <row r="150" spans="1:62" x14ac:dyDescent="0.3">
      <c r="A150" s="212">
        <v>45960</v>
      </c>
      <c r="B150" s="58" t="s">
        <v>275</v>
      </c>
      <c r="C150" s="58"/>
      <c r="D150" s="317"/>
      <c r="E150" s="79">
        <v>229.18</v>
      </c>
      <c r="F150" s="214"/>
      <c r="G150" s="214"/>
      <c r="H150" s="80"/>
      <c r="I150" s="241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89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264"/>
      <c r="AW150" s="264"/>
      <c r="AX150" s="264"/>
      <c r="AY150" s="264"/>
      <c r="AZ150" s="264"/>
      <c r="BA150" s="267"/>
      <c r="BB150" s="267"/>
      <c r="BC150" s="267"/>
      <c r="BD150" s="267"/>
      <c r="BE150" s="267"/>
      <c r="BF150" s="267"/>
      <c r="BG150" s="268">
        <v>229.18</v>
      </c>
      <c r="BH150" s="219"/>
      <c r="BI150" s="220"/>
      <c r="BJ150" s="11"/>
    </row>
    <row r="151" spans="1:62" x14ac:dyDescent="0.3">
      <c r="A151" s="212">
        <v>45961</v>
      </c>
      <c r="B151" s="58" t="s">
        <v>276</v>
      </c>
      <c r="C151" s="58"/>
      <c r="D151" s="317"/>
      <c r="E151" s="79">
        <v>540</v>
      </c>
      <c r="F151" s="214"/>
      <c r="G151" s="214"/>
      <c r="H151" s="80"/>
      <c r="I151" s="241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89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264"/>
      <c r="AW151" s="264"/>
      <c r="AX151" s="264"/>
      <c r="AY151" s="264"/>
      <c r="AZ151" s="264"/>
      <c r="BA151" s="267"/>
      <c r="BB151" s="267"/>
      <c r="BC151" s="267"/>
      <c r="BD151" s="267"/>
      <c r="BE151" s="267"/>
      <c r="BF151" s="267"/>
      <c r="BG151" s="268">
        <v>540</v>
      </c>
      <c r="BH151" s="50"/>
      <c r="BI151" s="15"/>
      <c r="BJ151" s="11"/>
    </row>
    <row r="152" spans="1:62" x14ac:dyDescent="0.3">
      <c r="A152" s="212">
        <v>45961</v>
      </c>
      <c r="B152" s="58" t="s">
        <v>208</v>
      </c>
      <c r="C152" s="58"/>
      <c r="D152" s="317"/>
      <c r="E152" s="79">
        <v>278.2</v>
      </c>
      <c r="F152" s="59"/>
      <c r="G152" s="214"/>
      <c r="H152" s="80"/>
      <c r="I152" s="241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89">
        <v>278.2</v>
      </c>
      <c r="AA152" s="89"/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264"/>
      <c r="AW152" s="264"/>
      <c r="AX152" s="264"/>
      <c r="AY152" s="264"/>
      <c r="AZ152" s="264"/>
      <c r="BA152" s="267"/>
      <c r="BB152" s="267"/>
      <c r="BC152" s="267"/>
      <c r="BD152" s="267"/>
      <c r="BE152" s="267"/>
      <c r="BF152" s="267"/>
      <c r="BG152" s="268"/>
      <c r="BH152" s="50"/>
      <c r="BI152" s="15"/>
      <c r="BJ152" s="11"/>
    </row>
    <row r="153" spans="1:62" x14ac:dyDescent="0.3">
      <c r="A153" s="212">
        <v>45961</v>
      </c>
      <c r="B153" s="58" t="s">
        <v>209</v>
      </c>
      <c r="C153" s="58"/>
      <c r="D153" s="317"/>
      <c r="E153" s="79">
        <v>70.2</v>
      </c>
      <c r="F153" s="59"/>
      <c r="G153" s="214"/>
      <c r="H153" s="80"/>
      <c r="I153" s="241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89"/>
      <c r="AA153" s="89">
        <v>70.2</v>
      </c>
      <c r="AB153" s="89"/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264"/>
      <c r="AW153" s="264"/>
      <c r="AX153" s="264"/>
      <c r="AY153" s="264"/>
      <c r="AZ153" s="264"/>
      <c r="BA153" s="267"/>
      <c r="BB153" s="267"/>
      <c r="BC153" s="267"/>
      <c r="BD153" s="267"/>
      <c r="BE153" s="267"/>
      <c r="BF153" s="267"/>
      <c r="BG153" s="268"/>
      <c r="BH153" s="50"/>
      <c r="BI153" s="15"/>
      <c r="BJ153" s="11"/>
    </row>
    <row r="154" spans="1:62" x14ac:dyDescent="0.3">
      <c r="A154" s="212">
        <v>45933</v>
      </c>
      <c r="B154" s="58" t="s">
        <v>199</v>
      </c>
      <c r="C154" s="58"/>
      <c r="D154" s="317"/>
      <c r="E154" s="79"/>
      <c r="F154" s="59"/>
      <c r="G154" s="214">
        <v>4.54</v>
      </c>
      <c r="H154" s="80"/>
      <c r="I154" s="241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89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>
        <v>4.54</v>
      </c>
      <c r="AN154" s="89"/>
      <c r="AO154" s="89"/>
      <c r="AP154" s="89"/>
      <c r="AQ154" s="89"/>
      <c r="AR154" s="89"/>
      <c r="AS154" s="89"/>
      <c r="AT154" s="89"/>
      <c r="AU154" s="89"/>
      <c r="AV154" s="264"/>
      <c r="AW154" s="264"/>
      <c r="AX154" s="264"/>
      <c r="AY154" s="264"/>
      <c r="AZ154" s="264"/>
      <c r="BA154" s="267"/>
      <c r="BB154" s="267"/>
      <c r="BC154" s="267"/>
      <c r="BD154" s="267"/>
      <c r="BE154" s="267"/>
      <c r="BF154" s="267"/>
      <c r="BG154" s="268"/>
      <c r="BH154" s="50"/>
      <c r="BI154" s="15"/>
      <c r="BJ154" s="11"/>
    </row>
    <row r="155" spans="1:62" x14ac:dyDescent="0.3">
      <c r="A155" s="212">
        <v>45933</v>
      </c>
      <c r="B155" s="58" t="s">
        <v>277</v>
      </c>
      <c r="C155" s="58"/>
      <c r="D155" s="317"/>
      <c r="E155" s="79"/>
      <c r="F155" s="59"/>
      <c r="G155" s="214">
        <v>79.2</v>
      </c>
      <c r="H155" s="80"/>
      <c r="I155" s="241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89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264"/>
      <c r="AW155" s="264">
        <v>79.2</v>
      </c>
      <c r="AX155" s="264"/>
      <c r="AY155" s="264"/>
      <c r="AZ155" s="264"/>
      <c r="BA155" s="267"/>
      <c r="BB155" s="267"/>
      <c r="BC155" s="267"/>
      <c r="BD155" s="267"/>
      <c r="BE155" s="267"/>
      <c r="BF155" s="267"/>
      <c r="BG155" s="268"/>
      <c r="BH155" s="50"/>
      <c r="BI155" s="15"/>
      <c r="BJ155" s="11"/>
    </row>
    <row r="156" spans="1:62" x14ac:dyDescent="0.3">
      <c r="A156" s="212">
        <v>45931</v>
      </c>
      <c r="B156" s="58" t="s">
        <v>228</v>
      </c>
      <c r="C156" s="58"/>
      <c r="D156" s="70"/>
      <c r="E156" s="79"/>
      <c r="F156" s="214"/>
      <c r="G156" s="214">
        <v>50</v>
      </c>
      <c r="H156" s="80"/>
      <c r="I156" s="241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89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264"/>
      <c r="AW156" s="264"/>
      <c r="AX156" s="264"/>
      <c r="AY156" s="264">
        <v>50</v>
      </c>
      <c r="AZ156" s="264"/>
      <c r="BA156" s="267"/>
      <c r="BB156" s="267"/>
      <c r="BC156" s="267"/>
      <c r="BD156" s="267"/>
      <c r="BE156" s="267"/>
      <c r="BF156" s="267"/>
      <c r="BG156" s="268"/>
      <c r="BH156" s="219"/>
      <c r="BI156" s="220"/>
      <c r="BJ156" s="11"/>
    </row>
    <row r="157" spans="1:62" x14ac:dyDescent="0.3">
      <c r="A157" s="212">
        <v>45931</v>
      </c>
      <c r="B157" s="58" t="s">
        <v>229</v>
      </c>
      <c r="C157" s="58"/>
      <c r="D157" s="70"/>
      <c r="E157" s="79"/>
      <c r="F157" s="59"/>
      <c r="G157" s="214">
        <v>35</v>
      </c>
      <c r="H157" s="80"/>
      <c r="I157" s="241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89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264"/>
      <c r="AW157" s="264"/>
      <c r="AX157" s="264"/>
      <c r="AY157" s="264">
        <v>35</v>
      </c>
      <c r="AZ157" s="264"/>
      <c r="BA157" s="267"/>
      <c r="BB157" s="267"/>
      <c r="BC157" s="267"/>
      <c r="BD157" s="267"/>
      <c r="BE157" s="267"/>
      <c r="BF157" s="267"/>
      <c r="BG157" s="268"/>
      <c r="BH157" s="50"/>
      <c r="BI157" s="15"/>
      <c r="BJ157" s="11"/>
    </row>
    <row r="158" spans="1:62" x14ac:dyDescent="0.3">
      <c r="A158" s="212">
        <v>45931</v>
      </c>
      <c r="B158" s="58" t="s">
        <v>230</v>
      </c>
      <c r="C158" s="58"/>
      <c r="D158" s="70"/>
      <c r="E158" s="79"/>
      <c r="F158" s="214"/>
      <c r="G158" s="214">
        <v>25</v>
      </c>
      <c r="H158" s="80"/>
      <c r="I158" s="241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89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264"/>
      <c r="AW158" s="264"/>
      <c r="AX158" s="264"/>
      <c r="AY158" s="264">
        <v>25</v>
      </c>
      <c r="AZ158" s="264"/>
      <c r="BA158" s="267"/>
      <c r="BB158" s="267"/>
      <c r="BC158" s="267"/>
      <c r="BD158" s="267"/>
      <c r="BE158" s="267"/>
      <c r="BF158" s="267"/>
      <c r="BG158" s="268"/>
      <c r="BH158" s="219"/>
      <c r="BI158" s="220"/>
      <c r="BJ158" s="11"/>
    </row>
    <row r="159" spans="1:62" x14ac:dyDescent="0.3">
      <c r="A159" s="212">
        <v>45931</v>
      </c>
      <c r="B159" s="58" t="s">
        <v>231</v>
      </c>
      <c r="C159" s="58"/>
      <c r="D159" s="70"/>
      <c r="E159" s="79"/>
      <c r="F159" s="214"/>
      <c r="G159" s="214">
        <v>20</v>
      </c>
      <c r="H159" s="80"/>
      <c r="I159" s="241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89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264"/>
      <c r="AW159" s="264"/>
      <c r="AX159" s="264"/>
      <c r="AY159" s="264">
        <v>20</v>
      </c>
      <c r="AZ159" s="264"/>
      <c r="BA159" s="267"/>
      <c r="BB159" s="267"/>
      <c r="BC159" s="267"/>
      <c r="BD159" s="267"/>
      <c r="BE159" s="267"/>
      <c r="BF159" s="267"/>
      <c r="BG159" s="268"/>
      <c r="BH159" s="50">
        <f>SUM(Z122:BG159)</f>
        <v>2767.1899999999996</v>
      </c>
      <c r="BI159" s="15">
        <f>SUM(J122:Y159)</f>
        <v>5312.3</v>
      </c>
      <c r="BJ159" s="11"/>
    </row>
    <row r="160" spans="1:62" x14ac:dyDescent="0.3">
      <c r="A160" s="212">
        <v>45964</v>
      </c>
      <c r="B160" s="58" t="s">
        <v>279</v>
      </c>
      <c r="C160" s="58"/>
      <c r="D160" s="70"/>
      <c r="E160" s="79"/>
      <c r="F160" s="214"/>
      <c r="G160" s="59">
        <v>40</v>
      </c>
      <c r="H160" s="80"/>
      <c r="I160" s="241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>
        <v>40</v>
      </c>
      <c r="T160" s="84"/>
      <c r="U160" s="84"/>
      <c r="V160" s="84"/>
      <c r="W160" s="84"/>
      <c r="X160" s="84"/>
      <c r="Y160" s="347"/>
      <c r="Z160" s="89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264"/>
      <c r="AW160" s="264"/>
      <c r="AX160" s="264"/>
      <c r="AY160" s="264"/>
      <c r="AZ160" s="264"/>
      <c r="BA160" s="267"/>
      <c r="BB160" s="267"/>
      <c r="BC160" s="267"/>
      <c r="BD160" s="267"/>
      <c r="BE160" s="267"/>
      <c r="BF160" s="267"/>
      <c r="BG160" s="268"/>
      <c r="BH160" s="50"/>
      <c r="BI160" s="15"/>
      <c r="BJ160" s="11"/>
    </row>
    <row r="161" spans="1:62" x14ac:dyDescent="0.3">
      <c r="A161" s="212">
        <v>45964</v>
      </c>
      <c r="B161" s="58" t="s">
        <v>279</v>
      </c>
      <c r="C161" s="58"/>
      <c r="D161" s="70"/>
      <c r="E161" s="79"/>
      <c r="F161" s="214"/>
      <c r="G161" s="59">
        <v>40</v>
      </c>
      <c r="H161" s="80"/>
      <c r="I161" s="241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>
        <v>40</v>
      </c>
      <c r="T161" s="84"/>
      <c r="U161" s="84"/>
      <c r="V161" s="84"/>
      <c r="W161" s="84"/>
      <c r="X161" s="84"/>
      <c r="Y161" s="347"/>
      <c r="Z161" s="89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264"/>
      <c r="AW161" s="264"/>
      <c r="AX161" s="264"/>
      <c r="AY161" s="264"/>
      <c r="AZ161" s="264"/>
      <c r="BA161" s="267"/>
      <c r="BB161" s="267"/>
      <c r="BC161" s="267"/>
      <c r="BD161" s="267"/>
      <c r="BE161" s="267"/>
      <c r="BF161" s="267"/>
      <c r="BG161" s="268"/>
      <c r="BH161" s="50"/>
      <c r="BI161" s="15"/>
      <c r="BJ161" s="11"/>
    </row>
    <row r="162" spans="1:62" x14ac:dyDescent="0.3">
      <c r="A162" s="212">
        <v>45964</v>
      </c>
      <c r="B162" s="58" t="s">
        <v>279</v>
      </c>
      <c r="C162" s="58"/>
      <c r="D162" s="70"/>
      <c r="E162" s="79"/>
      <c r="F162" s="214"/>
      <c r="G162" s="59">
        <v>20</v>
      </c>
      <c r="H162" s="80"/>
      <c r="I162" s="241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>
        <v>20</v>
      </c>
      <c r="T162" s="84"/>
      <c r="U162" s="84"/>
      <c r="V162" s="84"/>
      <c r="W162" s="84"/>
      <c r="X162" s="84"/>
      <c r="Y162" s="347"/>
      <c r="Z162" s="89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264"/>
      <c r="AW162" s="264"/>
      <c r="AX162" s="264"/>
      <c r="AY162" s="264"/>
      <c r="AZ162" s="264"/>
      <c r="BA162" s="267"/>
      <c r="BB162" s="267"/>
      <c r="BC162" s="267"/>
      <c r="BD162" s="267"/>
      <c r="BE162" s="267"/>
      <c r="BF162" s="267"/>
      <c r="BG162" s="268"/>
      <c r="BH162" s="50"/>
      <c r="BI162" s="15"/>
      <c r="BJ162" s="11"/>
    </row>
    <row r="163" spans="1:62" x14ac:dyDescent="0.3">
      <c r="A163" s="212">
        <v>45964</v>
      </c>
      <c r="B163" s="58" t="s">
        <v>279</v>
      </c>
      <c r="C163" s="58"/>
      <c r="D163" s="70"/>
      <c r="E163" s="79"/>
      <c r="F163" s="214"/>
      <c r="G163" s="59">
        <v>40</v>
      </c>
      <c r="H163" s="80"/>
      <c r="I163" s="241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>
        <v>40</v>
      </c>
      <c r="T163" s="84"/>
      <c r="U163" s="84"/>
      <c r="V163" s="84"/>
      <c r="W163" s="84"/>
      <c r="X163" s="84"/>
      <c r="Y163" s="347"/>
      <c r="Z163" s="89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264"/>
      <c r="AW163" s="264"/>
      <c r="AX163" s="264"/>
      <c r="AY163" s="264"/>
      <c r="AZ163" s="264"/>
      <c r="BA163" s="267"/>
      <c r="BB163" s="267"/>
      <c r="BC163" s="267"/>
      <c r="BD163" s="267"/>
      <c r="BE163" s="267"/>
      <c r="BF163" s="267"/>
      <c r="BG163" s="268"/>
      <c r="BH163" s="50"/>
      <c r="BI163" s="15"/>
      <c r="BJ163" s="11"/>
    </row>
    <row r="164" spans="1:62" x14ac:dyDescent="0.3">
      <c r="A164" s="212">
        <v>45964</v>
      </c>
      <c r="B164" s="58" t="s">
        <v>279</v>
      </c>
      <c r="C164" s="58"/>
      <c r="D164" s="70"/>
      <c r="E164" s="79"/>
      <c r="F164" s="214"/>
      <c r="G164" s="214">
        <v>40</v>
      </c>
      <c r="H164" s="80"/>
      <c r="I164" s="241"/>
      <c r="J164" s="276"/>
      <c r="K164" s="277"/>
      <c r="L164" s="277"/>
      <c r="M164" s="277"/>
      <c r="N164" s="277"/>
      <c r="O164" s="277"/>
      <c r="P164" s="277"/>
      <c r="Q164" s="277"/>
      <c r="R164" s="270"/>
      <c r="S164" s="270">
        <v>40</v>
      </c>
      <c r="T164" s="84"/>
      <c r="U164" s="84"/>
      <c r="V164" s="84"/>
      <c r="W164" s="84"/>
      <c r="X164" s="84"/>
      <c r="Y164" s="347"/>
      <c r="Z164" s="89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264"/>
      <c r="AW164" s="264"/>
      <c r="AX164" s="264"/>
      <c r="AY164" s="264"/>
      <c r="AZ164" s="264"/>
      <c r="BA164" s="267"/>
      <c r="BB164" s="267"/>
      <c r="BC164" s="267"/>
      <c r="BD164" s="267"/>
      <c r="BE164" s="267"/>
      <c r="BF164" s="267"/>
      <c r="BG164" s="268"/>
      <c r="BH164" s="50"/>
      <c r="BI164" s="15"/>
      <c r="BJ164" s="11"/>
    </row>
    <row r="165" spans="1:62" x14ac:dyDescent="0.3">
      <c r="A165" s="212">
        <v>45965</v>
      </c>
      <c r="B165" s="58" t="s">
        <v>279</v>
      </c>
      <c r="C165" s="58"/>
      <c r="D165" s="70"/>
      <c r="E165" s="79"/>
      <c r="F165" s="214"/>
      <c r="G165" s="214">
        <v>20</v>
      </c>
      <c r="H165" s="80"/>
      <c r="I165" s="241"/>
      <c r="J165" s="276"/>
      <c r="K165" s="277"/>
      <c r="L165" s="277"/>
      <c r="M165" s="277"/>
      <c r="N165" s="277"/>
      <c r="O165" s="277"/>
      <c r="P165" s="277"/>
      <c r="Q165" s="277"/>
      <c r="R165" s="270"/>
      <c r="S165" s="270">
        <v>20</v>
      </c>
      <c r="T165" s="84"/>
      <c r="U165" s="84"/>
      <c r="V165" s="84"/>
      <c r="W165" s="84"/>
      <c r="X165" s="84"/>
      <c r="Y165" s="347"/>
      <c r="Z165" s="89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264"/>
      <c r="AW165" s="264"/>
      <c r="AX165" s="264"/>
      <c r="AY165" s="264"/>
      <c r="AZ165" s="264"/>
      <c r="BA165" s="267"/>
      <c r="BB165" s="267"/>
      <c r="BC165" s="267"/>
      <c r="BD165" s="267"/>
      <c r="BE165" s="267"/>
      <c r="BF165" s="267"/>
      <c r="BG165" s="268"/>
      <c r="BH165" s="50"/>
      <c r="BI165" s="15"/>
      <c r="BJ165" s="11"/>
    </row>
    <row r="166" spans="1:62" x14ac:dyDescent="0.3">
      <c r="A166" s="212">
        <v>45965</v>
      </c>
      <c r="B166" s="58" t="s">
        <v>279</v>
      </c>
      <c r="C166" s="58"/>
      <c r="D166" s="70"/>
      <c r="E166" s="79"/>
      <c r="F166" s="214"/>
      <c r="G166" s="214">
        <v>40</v>
      </c>
      <c r="H166" s="80"/>
      <c r="I166" s="241"/>
      <c r="J166" s="276"/>
      <c r="K166" s="277"/>
      <c r="L166" s="277"/>
      <c r="M166" s="277"/>
      <c r="N166" s="277"/>
      <c r="O166" s="277"/>
      <c r="P166" s="277"/>
      <c r="Q166" s="277"/>
      <c r="R166" s="270"/>
      <c r="S166" s="270">
        <v>40</v>
      </c>
      <c r="T166" s="84"/>
      <c r="U166" s="84"/>
      <c r="V166" s="84"/>
      <c r="W166" s="84"/>
      <c r="X166" s="84"/>
      <c r="Y166" s="347"/>
      <c r="Z166" s="89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264"/>
      <c r="AW166" s="264"/>
      <c r="AX166" s="264"/>
      <c r="AY166" s="264"/>
      <c r="AZ166" s="264"/>
      <c r="BA166" s="267"/>
      <c r="BB166" s="267"/>
      <c r="BC166" s="267"/>
      <c r="BD166" s="267"/>
      <c r="BE166" s="267"/>
      <c r="BF166" s="267"/>
      <c r="BG166" s="268"/>
      <c r="BH166" s="50"/>
      <c r="BI166" s="15"/>
      <c r="BJ166" s="11"/>
    </row>
    <row r="167" spans="1:62" x14ac:dyDescent="0.3">
      <c r="A167" s="212">
        <v>45966</v>
      </c>
      <c r="B167" s="58" t="s">
        <v>279</v>
      </c>
      <c r="C167" s="58"/>
      <c r="D167" s="70"/>
      <c r="E167" s="79"/>
      <c r="F167" s="214"/>
      <c r="G167" s="214">
        <v>20</v>
      </c>
      <c r="H167" s="80"/>
      <c r="I167" s="241"/>
      <c r="J167" s="276"/>
      <c r="K167" s="277"/>
      <c r="L167" s="277"/>
      <c r="M167" s="277"/>
      <c r="N167" s="277"/>
      <c r="O167" s="277"/>
      <c r="P167" s="277"/>
      <c r="Q167" s="277"/>
      <c r="R167" s="270"/>
      <c r="S167" s="270">
        <v>20</v>
      </c>
      <c r="T167" s="84"/>
      <c r="U167" s="84"/>
      <c r="V167" s="84"/>
      <c r="W167" s="84"/>
      <c r="X167" s="84"/>
      <c r="Y167" s="347"/>
      <c r="Z167" s="89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264"/>
      <c r="AW167" s="264"/>
      <c r="AX167" s="264"/>
      <c r="AY167" s="264"/>
      <c r="AZ167" s="264"/>
      <c r="BA167" s="267"/>
      <c r="BB167" s="267"/>
      <c r="BC167" s="267"/>
      <c r="BD167" s="267"/>
      <c r="BE167" s="267"/>
      <c r="BF167" s="267"/>
      <c r="BG167" s="268"/>
      <c r="BH167" s="50"/>
      <c r="BI167" s="15"/>
      <c r="BJ167" s="11"/>
    </row>
    <row r="168" spans="1:62" x14ac:dyDescent="0.3">
      <c r="A168" s="212">
        <v>45966</v>
      </c>
      <c r="B168" s="58" t="s">
        <v>279</v>
      </c>
      <c r="C168" s="58"/>
      <c r="D168" s="70"/>
      <c r="E168" s="79"/>
      <c r="F168" s="214"/>
      <c r="G168" s="214">
        <v>40</v>
      </c>
      <c r="H168" s="80"/>
      <c r="I168" s="241"/>
      <c r="J168" s="276"/>
      <c r="K168" s="277"/>
      <c r="L168" s="277"/>
      <c r="M168" s="277"/>
      <c r="N168" s="277"/>
      <c r="O168" s="277"/>
      <c r="P168" s="277"/>
      <c r="Q168" s="277"/>
      <c r="R168" s="270"/>
      <c r="S168" s="270">
        <v>40</v>
      </c>
      <c r="T168" s="84"/>
      <c r="U168" s="84"/>
      <c r="V168" s="84"/>
      <c r="W168" s="84"/>
      <c r="X168" s="84"/>
      <c r="Y168" s="347"/>
      <c r="Z168" s="89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264"/>
      <c r="AW168" s="264"/>
      <c r="AX168" s="264"/>
      <c r="AY168" s="264"/>
      <c r="AZ168" s="264"/>
      <c r="BA168" s="267"/>
      <c r="BB168" s="267"/>
      <c r="BC168" s="267"/>
      <c r="BD168" s="267"/>
      <c r="BE168" s="267"/>
      <c r="BF168" s="267"/>
      <c r="BG168" s="268"/>
      <c r="BH168" s="50"/>
      <c r="BI168" s="15"/>
      <c r="BJ168" s="11"/>
    </row>
    <row r="169" spans="1:62" x14ac:dyDescent="0.3">
      <c r="A169" s="212">
        <v>45966</v>
      </c>
      <c r="B169" s="58" t="s">
        <v>279</v>
      </c>
      <c r="C169" s="58"/>
      <c r="D169" s="70"/>
      <c r="E169" s="79"/>
      <c r="F169" s="214"/>
      <c r="G169" s="214">
        <v>40</v>
      </c>
      <c r="H169" s="80"/>
      <c r="I169" s="241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>
        <v>40</v>
      </c>
      <c r="T169" s="84"/>
      <c r="U169" s="84"/>
      <c r="V169" s="84"/>
      <c r="W169" s="84"/>
      <c r="X169" s="84"/>
      <c r="Y169" s="347"/>
      <c r="Z169" s="89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264"/>
      <c r="AW169" s="264"/>
      <c r="AX169" s="264"/>
      <c r="AY169" s="264"/>
      <c r="AZ169" s="264"/>
      <c r="BA169" s="267"/>
      <c r="BB169" s="267"/>
      <c r="BC169" s="267"/>
      <c r="BD169" s="267"/>
      <c r="BE169" s="267"/>
      <c r="BF169" s="267"/>
      <c r="BG169" s="268"/>
      <c r="BH169" s="50"/>
      <c r="BI169" s="15"/>
      <c r="BJ169" s="11"/>
    </row>
    <row r="170" spans="1:62" x14ac:dyDescent="0.3">
      <c r="A170" s="212">
        <v>45968</v>
      </c>
      <c r="B170" s="58" t="s">
        <v>279</v>
      </c>
      <c r="C170" s="58"/>
      <c r="D170" s="70"/>
      <c r="E170" s="79"/>
      <c r="F170" s="214"/>
      <c r="G170" s="214">
        <v>20</v>
      </c>
      <c r="H170" s="80"/>
      <c r="I170" s="241"/>
      <c r="J170" s="276"/>
      <c r="K170" s="277"/>
      <c r="L170" s="277"/>
      <c r="M170" s="277"/>
      <c r="N170" s="277"/>
      <c r="O170" s="277"/>
      <c r="P170" s="277"/>
      <c r="Q170" s="277"/>
      <c r="R170" s="270"/>
      <c r="S170" s="270">
        <v>20</v>
      </c>
      <c r="T170" s="84"/>
      <c r="U170" s="84"/>
      <c r="V170" s="84"/>
      <c r="W170" s="84"/>
      <c r="X170" s="84"/>
      <c r="Y170" s="347"/>
      <c r="Z170" s="89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264"/>
      <c r="AW170" s="264"/>
      <c r="AX170" s="264"/>
      <c r="AY170" s="264"/>
      <c r="AZ170" s="264"/>
      <c r="BA170" s="267"/>
      <c r="BB170" s="267"/>
      <c r="BC170" s="267"/>
      <c r="BD170" s="267"/>
      <c r="BE170" s="267"/>
      <c r="BF170" s="267"/>
      <c r="BG170" s="268"/>
      <c r="BH170" s="50"/>
      <c r="BI170" s="15"/>
      <c r="BJ170" s="11"/>
    </row>
    <row r="171" spans="1:62" x14ac:dyDescent="0.3">
      <c r="A171" s="212">
        <v>45971</v>
      </c>
      <c r="B171" s="58" t="s">
        <v>279</v>
      </c>
      <c r="C171" s="58"/>
      <c r="D171" s="70"/>
      <c r="E171" s="79"/>
      <c r="F171" s="214"/>
      <c r="G171" s="214">
        <v>10</v>
      </c>
      <c r="H171" s="80"/>
      <c r="I171" s="241"/>
      <c r="J171" s="276"/>
      <c r="K171" s="277"/>
      <c r="L171" s="277"/>
      <c r="M171" s="277"/>
      <c r="N171" s="277"/>
      <c r="O171" s="277"/>
      <c r="P171" s="277"/>
      <c r="Q171" s="277"/>
      <c r="R171" s="270"/>
      <c r="S171" s="270">
        <v>10</v>
      </c>
      <c r="T171" s="84"/>
      <c r="U171" s="84"/>
      <c r="V171" s="84"/>
      <c r="W171" s="84"/>
      <c r="X171" s="84"/>
      <c r="Y171" s="347"/>
      <c r="Z171" s="89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264"/>
      <c r="AW171" s="264"/>
      <c r="AX171" s="264"/>
      <c r="AY171" s="264"/>
      <c r="AZ171" s="264"/>
      <c r="BA171" s="267"/>
      <c r="BB171" s="267"/>
      <c r="BC171" s="267"/>
      <c r="BD171" s="267"/>
      <c r="BE171" s="267"/>
      <c r="BF171" s="267"/>
      <c r="BG171" s="268"/>
      <c r="BH171" s="50"/>
      <c r="BI171" s="15"/>
      <c r="BJ171" s="11"/>
    </row>
    <row r="172" spans="1:62" x14ac:dyDescent="0.3">
      <c r="A172" s="212">
        <v>45971</v>
      </c>
      <c r="B172" s="58" t="s">
        <v>279</v>
      </c>
      <c r="C172" s="58"/>
      <c r="D172" s="70"/>
      <c r="E172" s="79"/>
      <c r="F172" s="214"/>
      <c r="G172" s="214">
        <v>20</v>
      </c>
      <c r="H172" s="80"/>
      <c r="I172" s="241"/>
      <c r="J172" s="276"/>
      <c r="K172" s="277"/>
      <c r="L172" s="277"/>
      <c r="M172" s="277"/>
      <c r="N172" s="277"/>
      <c r="O172" s="277"/>
      <c r="P172" s="277"/>
      <c r="Q172" s="277"/>
      <c r="R172" s="270"/>
      <c r="S172" s="270">
        <v>20</v>
      </c>
      <c r="T172" s="84"/>
      <c r="U172" s="84"/>
      <c r="V172" s="84"/>
      <c r="W172" s="84"/>
      <c r="X172" s="84"/>
      <c r="Y172" s="347"/>
      <c r="Z172" s="89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264"/>
      <c r="AW172" s="264"/>
      <c r="AX172" s="264"/>
      <c r="AY172" s="264"/>
      <c r="AZ172" s="264"/>
      <c r="BA172" s="267"/>
      <c r="BB172" s="267"/>
      <c r="BC172" s="267"/>
      <c r="BD172" s="267"/>
      <c r="BE172" s="267"/>
      <c r="BF172" s="267"/>
      <c r="BG172" s="268"/>
      <c r="BH172" s="50"/>
      <c r="BI172" s="15"/>
      <c r="BJ172" s="11"/>
    </row>
    <row r="173" spans="1:62" x14ac:dyDescent="0.3">
      <c r="A173" s="212">
        <v>45971</v>
      </c>
      <c r="B173" s="58" t="s">
        <v>279</v>
      </c>
      <c r="C173" s="58"/>
      <c r="D173" s="70"/>
      <c r="E173" s="79"/>
      <c r="F173" s="214"/>
      <c r="G173" s="214">
        <v>20</v>
      </c>
      <c r="H173" s="80"/>
      <c r="I173" s="241"/>
      <c r="J173" s="276"/>
      <c r="K173" s="277"/>
      <c r="L173" s="277"/>
      <c r="M173" s="277"/>
      <c r="N173" s="277"/>
      <c r="O173" s="277"/>
      <c r="P173" s="277"/>
      <c r="Q173" s="277"/>
      <c r="R173" s="270"/>
      <c r="S173" s="270">
        <v>20</v>
      </c>
      <c r="T173" s="84"/>
      <c r="U173" s="84"/>
      <c r="V173" s="84"/>
      <c r="W173" s="84"/>
      <c r="X173" s="84"/>
      <c r="Y173" s="347"/>
      <c r="Z173" s="89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264"/>
      <c r="AW173" s="264"/>
      <c r="AX173" s="264"/>
      <c r="AY173" s="264"/>
      <c r="AZ173" s="264"/>
      <c r="BA173" s="267"/>
      <c r="BB173" s="267"/>
      <c r="BC173" s="267"/>
      <c r="BD173" s="267"/>
      <c r="BE173" s="267"/>
      <c r="BF173" s="267"/>
      <c r="BG173" s="268"/>
      <c r="BH173" s="50"/>
      <c r="BI173" s="15"/>
      <c r="BJ173" s="11"/>
    </row>
    <row r="174" spans="1:62" x14ac:dyDescent="0.3">
      <c r="A174" s="212">
        <v>45971</v>
      </c>
      <c r="B174" s="58" t="s">
        <v>279</v>
      </c>
      <c r="C174" s="58"/>
      <c r="D174" s="70"/>
      <c r="E174" s="79"/>
      <c r="F174" s="214"/>
      <c r="G174" s="214">
        <v>40</v>
      </c>
      <c r="H174" s="80"/>
      <c r="I174" s="241"/>
      <c r="J174" s="276"/>
      <c r="K174" s="277"/>
      <c r="L174" s="277"/>
      <c r="M174" s="277"/>
      <c r="N174" s="277"/>
      <c r="O174" s="277"/>
      <c r="P174" s="277"/>
      <c r="Q174" s="277"/>
      <c r="R174" s="270"/>
      <c r="S174" s="270">
        <v>40</v>
      </c>
      <c r="T174" s="84"/>
      <c r="U174" s="84"/>
      <c r="V174" s="84"/>
      <c r="W174" s="84"/>
      <c r="X174" s="84"/>
      <c r="Y174" s="347"/>
      <c r="Z174" s="89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264"/>
      <c r="AW174" s="264"/>
      <c r="AX174" s="264"/>
      <c r="AY174" s="264"/>
      <c r="AZ174" s="264"/>
      <c r="BA174" s="267"/>
      <c r="BB174" s="267"/>
      <c r="BC174" s="267"/>
      <c r="BD174" s="267"/>
      <c r="BE174" s="267"/>
      <c r="BF174" s="267"/>
      <c r="BG174" s="268"/>
      <c r="BH174" s="50"/>
      <c r="BI174" s="15"/>
      <c r="BJ174" s="11"/>
    </row>
    <row r="175" spans="1:62" x14ac:dyDescent="0.3">
      <c r="A175" s="212">
        <v>45971</v>
      </c>
      <c r="B175" s="58" t="s">
        <v>279</v>
      </c>
      <c r="C175" s="58"/>
      <c r="D175" s="70"/>
      <c r="E175" s="79"/>
      <c r="F175" s="214"/>
      <c r="G175" s="214">
        <v>40</v>
      </c>
      <c r="H175" s="80"/>
      <c r="I175" s="241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>
        <v>40</v>
      </c>
      <c r="T175" s="84"/>
      <c r="U175" s="84"/>
      <c r="V175" s="84"/>
      <c r="W175" s="84"/>
      <c r="X175" s="84"/>
      <c r="Y175" s="347"/>
      <c r="Z175" s="89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264"/>
      <c r="AW175" s="264"/>
      <c r="AX175" s="264"/>
      <c r="AY175" s="264"/>
      <c r="AZ175" s="264"/>
      <c r="BA175" s="267"/>
      <c r="BB175" s="267"/>
      <c r="BC175" s="267"/>
      <c r="BD175" s="267"/>
      <c r="BE175" s="267"/>
      <c r="BF175" s="267"/>
      <c r="BG175" s="268"/>
      <c r="BH175" s="50"/>
      <c r="BI175" s="15"/>
      <c r="BJ175" s="11"/>
    </row>
    <row r="176" spans="1:62" x14ac:dyDescent="0.3">
      <c r="A176" s="212">
        <v>45971</v>
      </c>
      <c r="B176" s="58" t="s">
        <v>279</v>
      </c>
      <c r="C176" s="58"/>
      <c r="D176" s="70"/>
      <c r="E176" s="79"/>
      <c r="F176" s="214"/>
      <c r="G176" s="214">
        <v>20</v>
      </c>
      <c r="H176" s="80"/>
      <c r="I176" s="241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>
        <v>20</v>
      </c>
      <c r="T176" s="84"/>
      <c r="U176" s="84"/>
      <c r="V176" s="84"/>
      <c r="W176" s="84"/>
      <c r="X176" s="84"/>
      <c r="Y176" s="347"/>
      <c r="Z176" s="89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264"/>
      <c r="AW176" s="264"/>
      <c r="AX176" s="264"/>
      <c r="AY176" s="264"/>
      <c r="AZ176" s="264"/>
      <c r="BA176" s="267"/>
      <c r="BB176" s="267"/>
      <c r="BC176" s="267"/>
      <c r="BD176" s="267"/>
      <c r="BE176" s="267"/>
      <c r="BF176" s="267"/>
      <c r="BG176" s="268"/>
      <c r="BH176" s="50"/>
      <c r="BI176" s="15"/>
      <c r="BJ176" s="11"/>
    </row>
    <row r="177" spans="1:62" x14ac:dyDescent="0.3">
      <c r="A177" s="212">
        <v>45971</v>
      </c>
      <c r="B177" s="58" t="s">
        <v>279</v>
      </c>
      <c r="C177" s="58"/>
      <c r="D177" s="70"/>
      <c r="E177" s="79"/>
      <c r="F177" s="214"/>
      <c r="G177" s="214">
        <v>20</v>
      </c>
      <c r="H177" s="80"/>
      <c r="I177" s="241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>
        <v>20</v>
      </c>
      <c r="T177" s="84"/>
      <c r="U177" s="84"/>
      <c r="V177" s="84"/>
      <c r="W177" s="84"/>
      <c r="X177" s="84"/>
      <c r="Y177" s="347"/>
      <c r="Z177" s="89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264"/>
      <c r="AW177" s="264"/>
      <c r="AX177" s="264"/>
      <c r="AY177" s="264"/>
      <c r="AZ177" s="264"/>
      <c r="BA177" s="267"/>
      <c r="BB177" s="267"/>
      <c r="BC177" s="267"/>
      <c r="BD177" s="267"/>
      <c r="BE177" s="267"/>
      <c r="BF177" s="267"/>
      <c r="BG177" s="268"/>
      <c r="BH177" s="50"/>
      <c r="BI177" s="15"/>
      <c r="BJ177" s="11"/>
    </row>
    <row r="178" spans="1:62" x14ac:dyDescent="0.3">
      <c r="A178" s="212">
        <v>45972</v>
      </c>
      <c r="B178" s="58" t="s">
        <v>279</v>
      </c>
      <c r="C178" s="58"/>
      <c r="D178" s="70"/>
      <c r="E178" s="79"/>
      <c r="F178" s="214"/>
      <c r="G178" s="214">
        <v>20</v>
      </c>
      <c r="H178" s="80"/>
      <c r="I178" s="241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>
        <v>20</v>
      </c>
      <c r="T178" s="84"/>
      <c r="U178" s="84"/>
      <c r="V178" s="84"/>
      <c r="W178" s="84"/>
      <c r="X178" s="84"/>
      <c r="Y178" s="347"/>
      <c r="Z178" s="89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264"/>
      <c r="AW178" s="264"/>
      <c r="AX178" s="264"/>
      <c r="AY178" s="264"/>
      <c r="AZ178" s="264"/>
      <c r="BA178" s="267"/>
      <c r="BB178" s="267"/>
      <c r="BC178" s="267"/>
      <c r="BD178" s="267"/>
      <c r="BE178" s="267"/>
      <c r="BF178" s="267"/>
      <c r="BG178" s="268"/>
      <c r="BH178" s="50"/>
      <c r="BI178" s="15"/>
      <c r="BJ178" s="11"/>
    </row>
    <row r="179" spans="1:62" x14ac:dyDescent="0.3">
      <c r="A179" s="212">
        <v>45972</v>
      </c>
      <c r="B179" s="58" t="s">
        <v>279</v>
      </c>
      <c r="C179" s="58"/>
      <c r="D179" s="70"/>
      <c r="E179" s="79"/>
      <c r="F179" s="214"/>
      <c r="G179" s="214">
        <v>40</v>
      </c>
      <c r="H179" s="80"/>
      <c r="I179" s="241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>
        <v>40</v>
      </c>
      <c r="T179" s="84"/>
      <c r="U179" s="84"/>
      <c r="V179" s="84"/>
      <c r="W179" s="84"/>
      <c r="X179" s="84"/>
      <c r="Y179" s="347"/>
      <c r="Z179" s="89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264"/>
      <c r="AW179" s="264"/>
      <c r="AX179" s="264"/>
      <c r="AY179" s="264"/>
      <c r="AZ179" s="264"/>
      <c r="BA179" s="267"/>
      <c r="BB179" s="267"/>
      <c r="BC179" s="267"/>
      <c r="BD179" s="267"/>
      <c r="BE179" s="267"/>
      <c r="BF179" s="267"/>
      <c r="BG179" s="268"/>
      <c r="BH179" s="50"/>
      <c r="BI179" s="15"/>
      <c r="BJ179" s="11"/>
    </row>
    <row r="180" spans="1:62" x14ac:dyDescent="0.3">
      <c r="A180" s="212">
        <v>45972</v>
      </c>
      <c r="B180" s="58" t="s">
        <v>279</v>
      </c>
      <c r="C180" s="58"/>
      <c r="D180" s="70"/>
      <c r="E180" s="79"/>
      <c r="F180" s="214"/>
      <c r="G180" s="214">
        <v>20</v>
      </c>
      <c r="H180" s="80"/>
      <c r="I180" s="241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>
        <v>20</v>
      </c>
      <c r="T180" s="84"/>
      <c r="U180" s="84"/>
      <c r="V180" s="84"/>
      <c r="W180" s="84"/>
      <c r="X180" s="84"/>
      <c r="Y180" s="347"/>
      <c r="Z180" s="89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264"/>
      <c r="AW180" s="264"/>
      <c r="AX180" s="264"/>
      <c r="AY180" s="264"/>
      <c r="AZ180" s="264"/>
      <c r="BA180" s="267"/>
      <c r="BB180" s="267"/>
      <c r="BC180" s="267"/>
      <c r="BD180" s="267"/>
      <c r="BE180" s="267"/>
      <c r="BF180" s="267"/>
      <c r="BG180" s="268"/>
      <c r="BH180" s="50"/>
      <c r="BI180" s="15"/>
      <c r="BJ180" s="11"/>
    </row>
    <row r="181" spans="1:62" x14ac:dyDescent="0.3">
      <c r="A181" s="212">
        <v>45978</v>
      </c>
      <c r="B181" s="58" t="s">
        <v>279</v>
      </c>
      <c r="C181" s="58"/>
      <c r="D181" s="70"/>
      <c r="E181" s="79"/>
      <c r="F181" s="214"/>
      <c r="G181" s="214">
        <v>20</v>
      </c>
      <c r="H181" s="80"/>
      <c r="I181" s="241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>
        <v>20</v>
      </c>
      <c r="T181" s="84"/>
      <c r="U181" s="84"/>
      <c r="V181" s="84"/>
      <c r="W181" s="84"/>
      <c r="X181" s="84"/>
      <c r="Y181" s="347"/>
      <c r="Z181" s="89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264"/>
      <c r="AW181" s="264"/>
      <c r="AX181" s="264"/>
      <c r="AY181" s="264"/>
      <c r="AZ181" s="264"/>
      <c r="BA181" s="267"/>
      <c r="BB181" s="267"/>
      <c r="BC181" s="267"/>
      <c r="BD181" s="267"/>
      <c r="BE181" s="267"/>
      <c r="BF181" s="267"/>
      <c r="BG181" s="268"/>
      <c r="BH181" s="50"/>
      <c r="BI181" s="15"/>
      <c r="BJ181" s="11"/>
    </row>
    <row r="182" spans="1:62" x14ac:dyDescent="0.3">
      <c r="A182" s="212">
        <v>45978</v>
      </c>
      <c r="B182" s="58" t="s">
        <v>279</v>
      </c>
      <c r="C182" s="58"/>
      <c r="D182" s="70"/>
      <c r="E182" s="79"/>
      <c r="F182" s="214"/>
      <c r="G182" s="214">
        <v>20</v>
      </c>
      <c r="H182" s="80"/>
      <c r="I182" s="241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>
        <v>20</v>
      </c>
      <c r="T182" s="84"/>
      <c r="U182" s="84"/>
      <c r="V182" s="84"/>
      <c r="W182" s="84"/>
      <c r="X182" s="84"/>
      <c r="Y182" s="347"/>
      <c r="Z182" s="89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264"/>
      <c r="AW182" s="264"/>
      <c r="AX182" s="264"/>
      <c r="AY182" s="264"/>
      <c r="AZ182" s="264"/>
      <c r="BA182" s="267"/>
      <c r="BB182" s="267"/>
      <c r="BC182" s="267"/>
      <c r="BD182" s="267"/>
      <c r="BE182" s="267"/>
      <c r="BF182" s="267"/>
      <c r="BG182" s="268"/>
      <c r="BH182" s="50"/>
      <c r="BI182" s="15"/>
      <c r="BJ182" s="11"/>
    </row>
    <row r="183" spans="1:62" x14ac:dyDescent="0.3">
      <c r="A183" s="212">
        <v>45979</v>
      </c>
      <c r="B183" s="58" t="s">
        <v>279</v>
      </c>
      <c r="C183" s="58"/>
      <c r="D183" s="70"/>
      <c r="E183" s="79"/>
      <c r="F183" s="214"/>
      <c r="G183" s="214">
        <v>20</v>
      </c>
      <c r="H183" s="80"/>
      <c r="I183" s="241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>
        <v>20</v>
      </c>
      <c r="T183" s="84"/>
      <c r="U183" s="84"/>
      <c r="V183" s="84"/>
      <c r="W183" s="84"/>
      <c r="X183" s="84"/>
      <c r="Y183" s="347"/>
      <c r="Z183" s="89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264"/>
      <c r="AW183" s="264"/>
      <c r="AX183" s="264"/>
      <c r="AY183" s="264"/>
      <c r="AZ183" s="264"/>
      <c r="BA183" s="267"/>
      <c r="BB183" s="267"/>
      <c r="BC183" s="267"/>
      <c r="BD183" s="267"/>
      <c r="BE183" s="267"/>
      <c r="BF183" s="267"/>
      <c r="BG183" s="268"/>
      <c r="BH183" s="50"/>
      <c r="BI183" s="15"/>
      <c r="BJ183" s="11"/>
    </row>
    <row r="184" spans="1:62" x14ac:dyDescent="0.3">
      <c r="A184" s="212">
        <v>45979</v>
      </c>
      <c r="B184" s="58" t="s">
        <v>279</v>
      </c>
      <c r="C184" s="58"/>
      <c r="D184" s="70"/>
      <c r="E184" s="79"/>
      <c r="F184" s="214"/>
      <c r="G184" s="214">
        <v>60</v>
      </c>
      <c r="H184" s="80"/>
      <c r="I184" s="241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>
        <v>60</v>
      </c>
      <c r="T184" s="84"/>
      <c r="U184" s="84"/>
      <c r="V184" s="84"/>
      <c r="W184" s="84"/>
      <c r="X184" s="84"/>
      <c r="Y184" s="347"/>
      <c r="Z184" s="89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264"/>
      <c r="AW184" s="264"/>
      <c r="AX184" s="264"/>
      <c r="AY184" s="264"/>
      <c r="AZ184" s="264"/>
      <c r="BA184" s="267"/>
      <c r="BB184" s="267"/>
      <c r="BC184" s="267"/>
      <c r="BD184" s="267"/>
      <c r="BE184" s="267"/>
      <c r="BF184" s="267"/>
      <c r="BG184" s="268"/>
      <c r="BH184" s="50"/>
      <c r="BI184" s="15"/>
      <c r="BJ184" s="11"/>
    </row>
    <row r="185" spans="1:62" x14ac:dyDescent="0.3">
      <c r="A185" s="212">
        <v>45986</v>
      </c>
      <c r="B185" s="58" t="s">
        <v>279</v>
      </c>
      <c r="C185" s="58"/>
      <c r="D185" s="70"/>
      <c r="E185" s="79"/>
      <c r="F185" s="214"/>
      <c r="G185" s="214">
        <v>760</v>
      </c>
      <c r="H185" s="80"/>
      <c r="I185" s="241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>
        <v>760</v>
      </c>
      <c r="T185" s="84"/>
      <c r="U185" s="84"/>
      <c r="V185" s="84"/>
      <c r="W185" s="84"/>
      <c r="X185" s="84"/>
      <c r="Y185" s="347"/>
      <c r="Z185" s="89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264"/>
      <c r="AW185" s="264"/>
      <c r="AX185" s="264"/>
      <c r="AY185" s="264"/>
      <c r="AZ185" s="264"/>
      <c r="BA185" s="267"/>
      <c r="BB185" s="267"/>
      <c r="BC185" s="267"/>
      <c r="BD185" s="267"/>
      <c r="BE185" s="267"/>
      <c r="BF185" s="267"/>
      <c r="BG185" s="268"/>
      <c r="BH185" s="50"/>
      <c r="BI185" s="15"/>
      <c r="BJ185" s="11"/>
    </row>
    <row r="186" spans="1:62" x14ac:dyDescent="0.3">
      <c r="A186" s="212">
        <v>45986</v>
      </c>
      <c r="B186" s="58" t="s">
        <v>279</v>
      </c>
      <c r="C186" s="58"/>
      <c r="D186" s="70"/>
      <c r="E186" s="79"/>
      <c r="F186" s="214"/>
      <c r="G186" s="214">
        <v>40</v>
      </c>
      <c r="H186" s="80"/>
      <c r="I186" s="241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>
        <v>40</v>
      </c>
      <c r="T186" s="84"/>
      <c r="U186" s="84"/>
      <c r="V186" s="84"/>
      <c r="W186" s="84"/>
      <c r="X186" s="84"/>
      <c r="Y186" s="347"/>
      <c r="Z186" s="89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264"/>
      <c r="AW186" s="264"/>
      <c r="AX186" s="264"/>
      <c r="AY186" s="264"/>
      <c r="AZ186" s="264"/>
      <c r="BA186" s="267"/>
      <c r="BB186" s="267"/>
      <c r="BC186" s="267"/>
      <c r="BD186" s="267"/>
      <c r="BE186" s="267"/>
      <c r="BF186" s="267"/>
      <c r="BG186" s="268"/>
      <c r="BH186" s="50"/>
      <c r="BI186" s="15"/>
      <c r="BJ186" s="11"/>
    </row>
    <row r="187" spans="1:62" x14ac:dyDescent="0.3">
      <c r="A187" s="212">
        <v>45971</v>
      </c>
      <c r="B187" s="58" t="s">
        <v>163</v>
      </c>
      <c r="C187" s="58"/>
      <c r="D187" s="70"/>
      <c r="E187" s="79"/>
      <c r="F187" s="59">
        <v>35.28</v>
      </c>
      <c r="G187" s="214"/>
      <c r="H187" s="80">
        <v>0.24</v>
      </c>
      <c r="I187" s="241">
        <v>1.1599999999999999</v>
      </c>
      <c r="J187" s="276"/>
      <c r="K187" s="277"/>
      <c r="L187" s="277">
        <v>0.24</v>
      </c>
      <c r="M187" s="277"/>
      <c r="N187" s="277"/>
      <c r="O187" s="277"/>
      <c r="P187" s="277"/>
      <c r="Q187" s="277"/>
      <c r="R187" s="270"/>
      <c r="S187" s="270"/>
      <c r="T187" s="84">
        <v>35.28</v>
      </c>
      <c r="U187" s="84"/>
      <c r="V187" s="84"/>
      <c r="W187" s="84"/>
      <c r="X187" s="84"/>
      <c r="Y187" s="347">
        <v>1.1599999999999999</v>
      </c>
      <c r="Z187" s="89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264"/>
      <c r="AW187" s="264"/>
      <c r="AX187" s="264"/>
      <c r="AY187" s="264"/>
      <c r="AZ187" s="264"/>
      <c r="BA187" s="267"/>
      <c r="BB187" s="267"/>
      <c r="BC187" s="267"/>
      <c r="BD187" s="267"/>
      <c r="BE187" s="267"/>
      <c r="BF187" s="267"/>
      <c r="BG187" s="268"/>
      <c r="BH187" s="50"/>
      <c r="BI187" s="15"/>
      <c r="BJ187" s="11"/>
    </row>
    <row r="188" spans="1:62" x14ac:dyDescent="0.3">
      <c r="A188" s="212"/>
      <c r="B188" s="58" t="s">
        <v>199</v>
      </c>
      <c r="C188" s="58"/>
      <c r="D188" s="70"/>
      <c r="E188" s="79">
        <v>4.25</v>
      </c>
      <c r="F188" s="59"/>
      <c r="G188" s="214"/>
      <c r="H188" s="80"/>
      <c r="I188" s="241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89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>
        <v>4.25</v>
      </c>
      <c r="AN188" s="89"/>
      <c r="AO188" s="89"/>
      <c r="AP188" s="89"/>
      <c r="AQ188" s="89"/>
      <c r="AR188" s="89"/>
      <c r="AS188" s="89"/>
      <c r="AT188" s="89"/>
      <c r="AU188" s="89"/>
      <c r="AV188" s="264"/>
      <c r="AW188" s="264"/>
      <c r="AX188" s="264"/>
      <c r="AY188" s="264"/>
      <c r="AZ188" s="264"/>
      <c r="BA188" s="267"/>
      <c r="BB188" s="267"/>
      <c r="BC188" s="267"/>
      <c r="BD188" s="267"/>
      <c r="BE188" s="267"/>
      <c r="BF188" s="267"/>
      <c r="BG188" s="268"/>
      <c r="BH188" s="219"/>
      <c r="BI188" s="220"/>
      <c r="BJ188" s="11"/>
    </row>
    <row r="189" spans="1:62" x14ac:dyDescent="0.3">
      <c r="A189" s="212"/>
      <c r="B189" s="58" t="s">
        <v>287</v>
      </c>
      <c r="C189" s="58"/>
      <c r="D189" s="70"/>
      <c r="E189" s="79">
        <v>23.91</v>
      </c>
      <c r="F189" s="59"/>
      <c r="G189" s="59"/>
      <c r="H189" s="80"/>
      <c r="I189" s="241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89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>
        <v>23.91</v>
      </c>
      <c r="AN189" s="89"/>
      <c r="AO189" s="89"/>
      <c r="AP189" s="89"/>
      <c r="AQ189" s="89"/>
      <c r="AR189" s="89"/>
      <c r="AS189" s="89"/>
      <c r="AT189" s="89"/>
      <c r="AU189" s="89"/>
      <c r="AV189" s="264"/>
      <c r="AW189" s="264"/>
      <c r="AX189" s="264"/>
      <c r="AY189" s="264"/>
      <c r="AZ189" s="264"/>
      <c r="BA189" s="267"/>
      <c r="BB189" s="267"/>
      <c r="BC189" s="267"/>
      <c r="BD189" s="267"/>
      <c r="BE189" s="267"/>
      <c r="BF189" s="267"/>
      <c r="BG189" s="268"/>
      <c r="BH189" s="50"/>
      <c r="BI189" s="15"/>
      <c r="BJ189" s="11"/>
    </row>
    <row r="190" spans="1:62" x14ac:dyDescent="0.3">
      <c r="A190" s="212"/>
      <c r="B190" s="58" t="s">
        <v>288</v>
      </c>
      <c r="C190" s="58"/>
      <c r="D190" s="70"/>
      <c r="E190" s="79">
        <v>50</v>
      </c>
      <c r="F190" s="59"/>
      <c r="G190" s="59"/>
      <c r="H190" s="232"/>
      <c r="I190" s="345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89"/>
      <c r="AA190" s="89"/>
      <c r="AB190" s="89">
        <v>50</v>
      </c>
      <c r="AC190" s="89"/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264"/>
      <c r="AW190" s="264"/>
      <c r="AX190" s="264"/>
      <c r="AY190" s="264"/>
      <c r="AZ190" s="264"/>
      <c r="BA190" s="267"/>
      <c r="BB190" s="267"/>
      <c r="BC190" s="267"/>
      <c r="BD190" s="267"/>
      <c r="BE190" s="267"/>
      <c r="BF190" s="267"/>
      <c r="BG190" s="268"/>
      <c r="BH190" s="50"/>
      <c r="BI190" s="15"/>
      <c r="BJ190" s="11"/>
    </row>
    <row r="191" spans="1:62" x14ac:dyDescent="0.3">
      <c r="A191" s="212"/>
      <c r="B191" s="58" t="s">
        <v>222</v>
      </c>
      <c r="C191" s="58"/>
      <c r="D191" s="70"/>
      <c r="E191" s="79">
        <v>23.74</v>
      </c>
      <c r="F191" s="59"/>
      <c r="G191" s="59"/>
      <c r="H191" s="232"/>
      <c r="I191" s="345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89"/>
      <c r="AA191" s="89"/>
      <c r="AB191" s="89">
        <v>23.74</v>
      </c>
      <c r="AC191" s="89"/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264"/>
      <c r="AW191" s="264"/>
      <c r="AX191" s="264"/>
      <c r="AY191" s="264"/>
      <c r="AZ191" s="264"/>
      <c r="BA191" s="267"/>
      <c r="BB191" s="267"/>
      <c r="BC191" s="267"/>
      <c r="BD191" s="267"/>
      <c r="BE191" s="267"/>
      <c r="BF191" s="267"/>
      <c r="BG191" s="268"/>
      <c r="BH191" s="50"/>
      <c r="BI191" s="15"/>
      <c r="BJ191" s="11"/>
    </row>
    <row r="192" spans="1:62" x14ac:dyDescent="0.3">
      <c r="A192" s="212"/>
      <c r="B192" s="58" t="s">
        <v>289</v>
      </c>
      <c r="C192" s="58"/>
      <c r="D192" s="70"/>
      <c r="E192" s="79">
        <v>400</v>
      </c>
      <c r="F192" s="59"/>
      <c r="G192" s="59"/>
      <c r="H192" s="232"/>
      <c r="I192" s="345"/>
      <c r="J192" s="276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89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>
        <v>400</v>
      </c>
      <c r="AR192" s="89"/>
      <c r="AS192" s="89"/>
      <c r="AT192" s="89"/>
      <c r="AU192" s="89"/>
      <c r="AV192" s="264"/>
      <c r="AW192" s="264"/>
      <c r="AX192" s="264"/>
      <c r="AY192" s="264"/>
      <c r="AZ192" s="264"/>
      <c r="BA192" s="267"/>
      <c r="BB192" s="267"/>
      <c r="BC192" s="267"/>
      <c r="BD192" s="267"/>
      <c r="BE192" s="267"/>
      <c r="BF192" s="267"/>
      <c r="BG192" s="268"/>
      <c r="BH192" s="50"/>
      <c r="BI192" s="15"/>
      <c r="BJ192" s="11"/>
    </row>
    <row r="193" spans="1:62" x14ac:dyDescent="0.3">
      <c r="A193" s="212"/>
      <c r="B193" s="58" t="s">
        <v>208</v>
      </c>
      <c r="C193" s="58"/>
      <c r="D193" s="70"/>
      <c r="E193" s="79">
        <v>278.2</v>
      </c>
      <c r="F193" s="59"/>
      <c r="G193" s="59"/>
      <c r="H193" s="232"/>
      <c r="I193" s="345"/>
      <c r="J193" s="276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89">
        <v>278.2</v>
      </c>
      <c r="AA193" s="89"/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264"/>
      <c r="AW193" s="264"/>
      <c r="AX193" s="264"/>
      <c r="AY193" s="264"/>
      <c r="AZ193" s="264"/>
      <c r="BA193" s="267"/>
      <c r="BB193" s="267"/>
      <c r="BC193" s="267"/>
      <c r="BD193" s="267"/>
      <c r="BE193" s="267"/>
      <c r="BF193" s="267"/>
      <c r="BG193" s="268"/>
      <c r="BH193" s="50"/>
      <c r="BI193" s="15"/>
      <c r="BJ193" s="11"/>
    </row>
    <row r="194" spans="1:62" x14ac:dyDescent="0.3">
      <c r="A194" s="212"/>
      <c r="B194" s="58" t="s">
        <v>209</v>
      </c>
      <c r="C194" s="58"/>
      <c r="D194" s="70"/>
      <c r="E194" s="79">
        <v>70.2</v>
      </c>
      <c r="F194" s="59"/>
      <c r="G194" s="59"/>
      <c r="H194" s="232"/>
      <c r="I194" s="345"/>
      <c r="J194" s="276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89"/>
      <c r="AA194" s="89">
        <v>70.2</v>
      </c>
      <c r="AB194" s="89"/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264"/>
      <c r="AW194" s="264"/>
      <c r="AX194" s="264"/>
      <c r="AY194" s="264"/>
      <c r="AZ194" s="264"/>
      <c r="BA194" s="267"/>
      <c r="BB194" s="267"/>
      <c r="BC194" s="267"/>
      <c r="BD194" s="267"/>
      <c r="BE194" s="267"/>
      <c r="BF194" s="267"/>
      <c r="BG194" s="268"/>
      <c r="BH194" s="50"/>
      <c r="BI194" s="15"/>
      <c r="BJ194" s="11"/>
    </row>
    <row r="195" spans="1:62" x14ac:dyDescent="0.3">
      <c r="A195" s="212"/>
      <c r="B195" s="58" t="s">
        <v>260</v>
      </c>
      <c r="C195" s="58"/>
      <c r="D195" s="70"/>
      <c r="E195" s="79"/>
      <c r="F195" s="59"/>
      <c r="G195" s="214">
        <v>50</v>
      </c>
      <c r="H195" s="232"/>
      <c r="I195" s="345"/>
      <c r="J195" s="276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89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264"/>
      <c r="AW195" s="264"/>
      <c r="AX195" s="264"/>
      <c r="AY195" s="264">
        <v>50</v>
      </c>
      <c r="AZ195" s="264"/>
      <c r="BA195" s="267"/>
      <c r="BB195" s="267"/>
      <c r="BC195" s="267"/>
      <c r="BD195" s="267"/>
      <c r="BE195" s="267"/>
      <c r="BF195" s="267"/>
      <c r="BG195" s="268"/>
      <c r="BH195" s="50"/>
      <c r="BI195" s="15"/>
      <c r="BJ195" s="11"/>
    </row>
    <row r="196" spans="1:62" x14ac:dyDescent="0.3">
      <c r="A196" s="212"/>
      <c r="B196" s="58" t="s">
        <v>290</v>
      </c>
      <c r="C196" s="58"/>
      <c r="D196" s="70"/>
      <c r="E196" s="79"/>
      <c r="F196" s="59"/>
      <c r="G196" s="214">
        <v>35</v>
      </c>
      <c r="H196" s="232"/>
      <c r="I196" s="345"/>
      <c r="J196" s="276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89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264"/>
      <c r="AW196" s="264"/>
      <c r="AX196" s="264"/>
      <c r="AY196" s="264">
        <v>35</v>
      </c>
      <c r="AZ196" s="264"/>
      <c r="BA196" s="267"/>
      <c r="BB196" s="267"/>
      <c r="BC196" s="267"/>
      <c r="BD196" s="267"/>
      <c r="BE196" s="267"/>
      <c r="BF196" s="267"/>
      <c r="BG196" s="268"/>
      <c r="BH196" s="50"/>
      <c r="BI196" s="15"/>
      <c r="BJ196" s="11"/>
    </row>
    <row r="197" spans="1:62" x14ac:dyDescent="0.3">
      <c r="A197" s="212"/>
      <c r="B197" s="58" t="s">
        <v>291</v>
      </c>
      <c r="C197" s="58"/>
      <c r="D197" s="70"/>
      <c r="E197" s="79"/>
      <c r="F197" s="59"/>
      <c r="G197" s="214">
        <v>25</v>
      </c>
      <c r="H197" s="232"/>
      <c r="I197" s="345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89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264"/>
      <c r="AW197" s="264"/>
      <c r="AX197" s="264"/>
      <c r="AY197" s="264">
        <v>25</v>
      </c>
      <c r="AZ197" s="264"/>
      <c r="BA197" s="267"/>
      <c r="BB197" s="267"/>
      <c r="BC197" s="267"/>
      <c r="BD197" s="267"/>
      <c r="BE197" s="267"/>
      <c r="BF197" s="267"/>
      <c r="BG197" s="268"/>
      <c r="BH197" s="50"/>
      <c r="BI197" s="15"/>
      <c r="BJ197" s="11"/>
    </row>
    <row r="198" spans="1:62" x14ac:dyDescent="0.3">
      <c r="A198" s="212"/>
      <c r="B198" s="58" t="s">
        <v>292</v>
      </c>
      <c r="C198" s="58"/>
      <c r="D198" s="70"/>
      <c r="E198" s="79"/>
      <c r="F198" s="59"/>
      <c r="G198" s="214">
        <v>20</v>
      </c>
      <c r="H198" s="232"/>
      <c r="I198" s="345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89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264"/>
      <c r="AW198" s="264"/>
      <c r="AX198" s="264"/>
      <c r="AY198" s="264">
        <v>20</v>
      </c>
      <c r="AZ198" s="264"/>
      <c r="BA198" s="267"/>
      <c r="BB198" s="267"/>
      <c r="BC198" s="267"/>
      <c r="BD198" s="267"/>
      <c r="BE198" s="267"/>
      <c r="BF198" s="267"/>
      <c r="BG198" s="268"/>
      <c r="BH198" s="50"/>
      <c r="BI198" s="15"/>
      <c r="BJ198" s="11"/>
    </row>
    <row r="199" spans="1:62" x14ac:dyDescent="0.3">
      <c r="A199" s="212"/>
      <c r="B199" s="58" t="s">
        <v>199</v>
      </c>
      <c r="C199" s="58"/>
      <c r="D199" s="70"/>
      <c r="E199" s="79"/>
      <c r="F199" s="59"/>
      <c r="G199" s="214">
        <v>5.12</v>
      </c>
      <c r="H199" s="232"/>
      <c r="I199" s="345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89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>
        <v>5.12</v>
      </c>
      <c r="AN199" s="89"/>
      <c r="AO199" s="89"/>
      <c r="AP199" s="89"/>
      <c r="AQ199" s="89"/>
      <c r="AR199" s="89"/>
      <c r="AS199" s="89"/>
      <c r="AT199" s="89"/>
      <c r="AU199" s="89"/>
      <c r="AV199" s="264"/>
      <c r="AW199" s="264"/>
      <c r="AX199" s="264"/>
      <c r="AY199" s="264"/>
      <c r="AZ199" s="264"/>
      <c r="BA199" s="267"/>
      <c r="BB199" s="267"/>
      <c r="BC199" s="267"/>
      <c r="BD199" s="267"/>
      <c r="BE199" s="267"/>
      <c r="BF199" s="267"/>
      <c r="BG199" s="268"/>
      <c r="BH199" s="50">
        <f>SUM(Z160:BG199)</f>
        <v>985.42</v>
      </c>
      <c r="BI199" s="15">
        <f>SUM(J160:Y199)</f>
        <v>1566.68</v>
      </c>
      <c r="BJ199" s="11"/>
    </row>
    <row r="200" spans="1:62" x14ac:dyDescent="0.3">
      <c r="A200" s="212">
        <v>46358</v>
      </c>
      <c r="B200" s="58" t="s">
        <v>279</v>
      </c>
      <c r="C200" s="58"/>
      <c r="D200" s="70"/>
      <c r="E200" s="79"/>
      <c r="F200" s="59"/>
      <c r="G200" s="59">
        <v>20</v>
      </c>
      <c r="H200" s="232"/>
      <c r="I200" s="345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>
        <v>20</v>
      </c>
      <c r="T200" s="84"/>
      <c r="U200" s="84"/>
      <c r="V200" s="84"/>
      <c r="W200" s="84"/>
      <c r="X200" s="84"/>
      <c r="Y200" s="347"/>
      <c r="Z200" s="89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264"/>
      <c r="AW200" s="264"/>
      <c r="AX200" s="264"/>
      <c r="AY200" s="264"/>
      <c r="AZ200" s="264"/>
      <c r="BA200" s="267"/>
      <c r="BB200" s="267"/>
      <c r="BC200" s="267"/>
      <c r="BD200" s="267"/>
      <c r="BE200" s="267"/>
      <c r="BF200" s="267"/>
      <c r="BG200" s="268"/>
      <c r="BH200" s="50"/>
      <c r="BI200" s="15"/>
      <c r="BJ200" s="11"/>
    </row>
    <row r="201" spans="1:62" x14ac:dyDescent="0.3">
      <c r="A201" s="212">
        <v>46371</v>
      </c>
      <c r="B201" s="58" t="s">
        <v>279</v>
      </c>
      <c r="C201" s="58"/>
      <c r="D201" s="70"/>
      <c r="E201" s="79"/>
      <c r="F201" s="59"/>
      <c r="G201" s="59">
        <v>20</v>
      </c>
      <c r="H201" s="232"/>
      <c r="I201" s="345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>
        <v>20</v>
      </c>
      <c r="T201" s="84"/>
      <c r="U201" s="84"/>
      <c r="V201" s="84"/>
      <c r="W201" s="84"/>
      <c r="X201" s="84"/>
      <c r="Y201" s="347"/>
      <c r="Z201" s="89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264"/>
      <c r="AW201" s="264"/>
      <c r="AX201" s="264"/>
      <c r="AY201" s="264"/>
      <c r="AZ201" s="264"/>
      <c r="BA201" s="267"/>
      <c r="BB201" s="267"/>
      <c r="BC201" s="267"/>
      <c r="BD201" s="267"/>
      <c r="BE201" s="267"/>
      <c r="BF201" s="267"/>
      <c r="BG201" s="268"/>
      <c r="BH201" s="50"/>
      <c r="BI201" s="15"/>
      <c r="BJ201" s="11"/>
    </row>
    <row r="202" spans="1:62" x14ac:dyDescent="0.3">
      <c r="A202" s="212">
        <v>46372</v>
      </c>
      <c r="B202" s="58" t="s">
        <v>279</v>
      </c>
      <c r="C202" s="58"/>
      <c r="D202" s="70"/>
      <c r="E202" s="79"/>
      <c r="F202" s="59"/>
      <c r="G202" s="59">
        <v>20</v>
      </c>
      <c r="H202" s="232"/>
      <c r="I202" s="345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>
        <v>20</v>
      </c>
      <c r="T202" s="84"/>
      <c r="U202" s="84"/>
      <c r="V202" s="84"/>
      <c r="W202" s="84"/>
      <c r="X202" s="84"/>
      <c r="Y202" s="347"/>
      <c r="Z202" s="89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264"/>
      <c r="AW202" s="264"/>
      <c r="AX202" s="264"/>
      <c r="AY202" s="264"/>
      <c r="AZ202" s="264"/>
      <c r="BA202" s="267"/>
      <c r="BB202" s="267"/>
      <c r="BC202" s="267"/>
      <c r="BD202" s="267"/>
      <c r="BE202" s="267"/>
      <c r="BF202" s="267"/>
      <c r="BG202" s="268"/>
      <c r="BH202" s="50"/>
      <c r="BI202" s="15"/>
      <c r="BJ202" s="11"/>
    </row>
    <row r="203" spans="1:62" x14ac:dyDescent="0.3">
      <c r="A203" s="212">
        <v>46365</v>
      </c>
      <c r="B203" s="58" t="s">
        <v>163</v>
      </c>
      <c r="C203" s="58"/>
      <c r="D203" s="70"/>
      <c r="E203" s="79"/>
      <c r="F203" s="59">
        <v>31.85</v>
      </c>
      <c r="G203" s="214"/>
      <c r="H203" s="232">
        <v>0.22</v>
      </c>
      <c r="I203" s="345">
        <v>1.05</v>
      </c>
      <c r="J203" s="276"/>
      <c r="K203" s="277"/>
      <c r="L203" s="277">
        <v>0.22</v>
      </c>
      <c r="M203" s="277"/>
      <c r="N203" s="277"/>
      <c r="O203" s="277"/>
      <c r="P203" s="277"/>
      <c r="Q203" s="277"/>
      <c r="R203" s="270"/>
      <c r="S203" s="270"/>
      <c r="T203" s="84">
        <v>31.85</v>
      </c>
      <c r="U203" s="84"/>
      <c r="V203" s="84"/>
      <c r="W203" s="84"/>
      <c r="X203" s="84"/>
      <c r="Y203" s="347">
        <v>1.05</v>
      </c>
      <c r="Z203" s="89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264"/>
      <c r="AW203" s="264"/>
      <c r="AX203" s="264"/>
      <c r="AY203" s="264"/>
      <c r="AZ203" s="264"/>
      <c r="BA203" s="267"/>
      <c r="BB203" s="267"/>
      <c r="BC203" s="267"/>
      <c r="BD203" s="267"/>
      <c r="BE203" s="267"/>
      <c r="BF203" s="267"/>
      <c r="BG203" s="268"/>
      <c r="BH203" s="50"/>
      <c r="BI203" s="15"/>
      <c r="BJ203" s="11"/>
    </row>
    <row r="204" spans="1:62" x14ac:dyDescent="0.3">
      <c r="A204" s="212">
        <v>46361</v>
      </c>
      <c r="B204" s="58" t="s">
        <v>199</v>
      </c>
      <c r="C204" s="58"/>
      <c r="D204" s="70"/>
      <c r="E204" s="79">
        <v>4.25</v>
      </c>
      <c r="F204" s="59"/>
      <c r="G204" s="59"/>
      <c r="H204" s="232"/>
      <c r="I204" s="345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89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>
        <v>4.25</v>
      </c>
      <c r="AN204" s="89"/>
      <c r="AO204" s="89"/>
      <c r="AP204" s="89"/>
      <c r="AQ204" s="89"/>
      <c r="AR204" s="89"/>
      <c r="AS204" s="89"/>
      <c r="AT204" s="89"/>
      <c r="AU204" s="89"/>
      <c r="AV204" s="264"/>
      <c r="AW204" s="264"/>
      <c r="AX204" s="264"/>
      <c r="AY204" s="264"/>
      <c r="AZ204" s="264"/>
      <c r="BA204" s="267"/>
      <c r="BB204" s="267"/>
      <c r="BC204" s="267"/>
      <c r="BD204" s="267"/>
      <c r="BE204" s="267"/>
      <c r="BF204" s="267"/>
      <c r="BG204" s="268"/>
      <c r="BH204" s="50"/>
      <c r="BI204" s="15"/>
      <c r="BJ204" s="11"/>
    </row>
    <row r="205" spans="1:62" x14ac:dyDescent="0.3">
      <c r="A205" s="212">
        <v>46378</v>
      </c>
      <c r="B205" s="58" t="s">
        <v>296</v>
      </c>
      <c r="C205" s="58"/>
      <c r="D205" s="70"/>
      <c r="E205" s="79">
        <v>1.45</v>
      </c>
      <c r="F205" s="59"/>
      <c r="G205" s="59"/>
      <c r="H205" s="232"/>
      <c r="I205" s="345"/>
      <c r="J205" s="276"/>
      <c r="K205" s="277"/>
      <c r="L205" s="277"/>
      <c r="M205" s="277"/>
      <c r="N205" s="277"/>
      <c r="O205" s="277"/>
      <c r="P205" s="277"/>
      <c r="Q205" s="277"/>
      <c r="R205" s="270"/>
      <c r="S205" s="270"/>
      <c r="T205" s="84"/>
      <c r="U205" s="84"/>
      <c r="V205" s="84"/>
      <c r="W205" s="84"/>
      <c r="X205" s="84"/>
      <c r="Y205" s="347"/>
      <c r="Z205" s="89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>
        <v>1.45</v>
      </c>
      <c r="AN205" s="89"/>
      <c r="AO205" s="89"/>
      <c r="AP205" s="89"/>
      <c r="AQ205" s="89"/>
      <c r="AR205" s="89"/>
      <c r="AS205" s="89"/>
      <c r="AT205" s="89"/>
      <c r="AU205" s="89"/>
      <c r="AV205" s="264"/>
      <c r="AW205" s="264"/>
      <c r="AX205" s="264"/>
      <c r="AY205" s="264"/>
      <c r="AZ205" s="264"/>
      <c r="BA205" s="267"/>
      <c r="BB205" s="267"/>
      <c r="BC205" s="267"/>
      <c r="BD205" s="267"/>
      <c r="BE205" s="267"/>
      <c r="BF205" s="267"/>
      <c r="BG205" s="268"/>
      <c r="BH205" s="50"/>
      <c r="BI205" s="15"/>
      <c r="BJ205" s="11"/>
    </row>
    <row r="206" spans="1:62" x14ac:dyDescent="0.3">
      <c r="A206" s="212">
        <v>46378</v>
      </c>
      <c r="B206" s="58" t="s">
        <v>296</v>
      </c>
      <c r="C206" s="58"/>
      <c r="D206" s="70"/>
      <c r="E206" s="79">
        <v>61.64</v>
      </c>
      <c r="F206" s="59"/>
      <c r="G206" s="59"/>
      <c r="H206" s="232"/>
      <c r="I206" s="345"/>
      <c r="J206" s="276"/>
      <c r="K206" s="277"/>
      <c r="L206" s="277"/>
      <c r="M206" s="277"/>
      <c r="N206" s="277"/>
      <c r="O206" s="277"/>
      <c r="P206" s="277"/>
      <c r="Q206" s="277"/>
      <c r="R206" s="270"/>
      <c r="S206" s="270"/>
      <c r="T206" s="84"/>
      <c r="U206" s="84"/>
      <c r="V206" s="84"/>
      <c r="W206" s="84"/>
      <c r="X206" s="84"/>
      <c r="Y206" s="347"/>
      <c r="Z206" s="89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>
        <v>61.64</v>
      </c>
      <c r="AN206" s="89"/>
      <c r="AO206" s="89"/>
      <c r="AP206" s="89"/>
      <c r="AQ206" s="89"/>
      <c r="AR206" s="89"/>
      <c r="AS206" s="89"/>
      <c r="AT206" s="89"/>
      <c r="AU206" s="89"/>
      <c r="AV206" s="264"/>
      <c r="AW206" s="264"/>
      <c r="AX206" s="264"/>
      <c r="AY206" s="264"/>
      <c r="AZ206" s="264"/>
      <c r="BA206" s="267"/>
      <c r="BB206" s="267"/>
      <c r="BC206" s="267"/>
      <c r="BD206" s="267"/>
      <c r="BE206" s="267"/>
      <c r="BF206" s="267"/>
      <c r="BG206" s="268"/>
      <c r="BH206" s="50"/>
      <c r="BI206" s="15"/>
      <c r="BJ206" s="11"/>
    </row>
    <row r="207" spans="1:62" x14ac:dyDescent="0.3">
      <c r="A207" s="212">
        <v>46379</v>
      </c>
      <c r="B207" s="58" t="s">
        <v>296</v>
      </c>
      <c r="C207" s="58"/>
      <c r="D207" s="70"/>
      <c r="E207" s="79">
        <v>68.44</v>
      </c>
      <c r="F207" s="59"/>
      <c r="G207" s="59"/>
      <c r="H207" s="232"/>
      <c r="I207" s="345"/>
      <c r="J207" s="276"/>
      <c r="K207" s="277"/>
      <c r="L207" s="277"/>
      <c r="M207" s="277"/>
      <c r="N207" s="277"/>
      <c r="O207" s="277"/>
      <c r="P207" s="277"/>
      <c r="Q207" s="277"/>
      <c r="R207" s="270"/>
      <c r="S207" s="270"/>
      <c r="T207" s="84"/>
      <c r="U207" s="84"/>
      <c r="V207" s="84"/>
      <c r="W207" s="84"/>
      <c r="X207" s="84"/>
      <c r="Y207" s="347"/>
      <c r="Z207" s="89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>
        <v>68.44</v>
      </c>
      <c r="AN207" s="89"/>
      <c r="AO207" s="89"/>
      <c r="AP207" s="89"/>
      <c r="AQ207" s="89"/>
      <c r="AR207" s="89"/>
      <c r="AS207" s="89"/>
      <c r="AT207" s="89"/>
      <c r="AU207" s="89"/>
      <c r="AV207" s="264"/>
      <c r="AW207" s="264"/>
      <c r="AX207" s="264"/>
      <c r="AY207" s="264"/>
      <c r="AZ207" s="264"/>
      <c r="BA207" s="267"/>
      <c r="BB207" s="267"/>
      <c r="BC207" s="267"/>
      <c r="BD207" s="267"/>
      <c r="BE207" s="267"/>
      <c r="BF207" s="267"/>
      <c r="BG207" s="268"/>
      <c r="BH207" s="50"/>
      <c r="BI207" s="15"/>
      <c r="BJ207" s="11"/>
    </row>
    <row r="208" spans="1:62" x14ac:dyDescent="0.3">
      <c r="A208" s="212">
        <v>46385</v>
      </c>
      <c r="B208" s="58" t="s">
        <v>208</v>
      </c>
      <c r="C208" s="58"/>
      <c r="D208" s="70"/>
      <c r="E208" s="79">
        <v>278.2</v>
      </c>
      <c r="F208" s="59"/>
      <c r="G208" s="59"/>
      <c r="H208" s="232"/>
      <c r="I208" s="345"/>
      <c r="J208" s="276"/>
      <c r="K208" s="277"/>
      <c r="L208" s="277"/>
      <c r="M208" s="277"/>
      <c r="N208" s="277"/>
      <c r="O208" s="277"/>
      <c r="P208" s="277"/>
      <c r="Q208" s="277"/>
      <c r="R208" s="270"/>
      <c r="S208" s="270"/>
      <c r="T208" s="84"/>
      <c r="U208" s="84"/>
      <c r="V208" s="84"/>
      <c r="W208" s="84"/>
      <c r="X208" s="84"/>
      <c r="Y208" s="347"/>
      <c r="Z208" s="89">
        <v>278.2</v>
      </c>
      <c r="AA208" s="89"/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264"/>
      <c r="AW208" s="264"/>
      <c r="AX208" s="264"/>
      <c r="AY208" s="264"/>
      <c r="AZ208" s="264"/>
      <c r="BA208" s="267"/>
      <c r="BB208" s="267"/>
      <c r="BC208" s="267"/>
      <c r="BD208" s="267"/>
      <c r="BE208" s="267"/>
      <c r="BF208" s="267"/>
      <c r="BG208" s="268"/>
      <c r="BH208" s="50"/>
      <c r="BI208" s="15"/>
      <c r="BJ208" s="11"/>
    </row>
    <row r="209" spans="1:62" x14ac:dyDescent="0.3">
      <c r="A209" s="212">
        <v>46385</v>
      </c>
      <c r="B209" s="58" t="s">
        <v>209</v>
      </c>
      <c r="C209" s="58"/>
      <c r="D209" s="70"/>
      <c r="E209" s="79">
        <v>70.2</v>
      </c>
      <c r="F209" s="59"/>
      <c r="G209" s="59"/>
      <c r="H209" s="232"/>
      <c r="I209" s="345"/>
      <c r="J209" s="276"/>
      <c r="K209" s="277"/>
      <c r="L209" s="277"/>
      <c r="M209" s="277"/>
      <c r="N209" s="277"/>
      <c r="O209" s="277"/>
      <c r="P209" s="277"/>
      <c r="Q209" s="277"/>
      <c r="R209" s="270"/>
      <c r="S209" s="270"/>
      <c r="T209" s="84"/>
      <c r="U209" s="84"/>
      <c r="V209" s="84"/>
      <c r="W209" s="84"/>
      <c r="X209" s="84"/>
      <c r="Y209" s="347"/>
      <c r="Z209" s="89"/>
      <c r="AA209" s="89">
        <v>70.2</v>
      </c>
      <c r="AB209" s="89"/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264"/>
      <c r="AW209" s="264"/>
      <c r="AX209" s="264"/>
      <c r="AY209" s="264"/>
      <c r="AZ209" s="264"/>
      <c r="BA209" s="267"/>
      <c r="BB209" s="267"/>
      <c r="BC209" s="267"/>
      <c r="BD209" s="267"/>
      <c r="BE209" s="267"/>
      <c r="BF209" s="267"/>
      <c r="BG209" s="268"/>
      <c r="BH209" s="50"/>
      <c r="BI209" s="15"/>
      <c r="BJ209" s="11"/>
    </row>
    <row r="210" spans="1:62" x14ac:dyDescent="0.3">
      <c r="A210" s="212">
        <v>46385</v>
      </c>
      <c r="B210" s="58" t="s">
        <v>295</v>
      </c>
      <c r="C210" s="58"/>
      <c r="D210" s="70"/>
      <c r="E210" s="79">
        <v>109.99</v>
      </c>
      <c r="F210" s="59"/>
      <c r="G210" s="59"/>
      <c r="H210" s="232"/>
      <c r="I210" s="345"/>
      <c r="J210" s="276"/>
      <c r="K210" s="277"/>
      <c r="L210" s="277"/>
      <c r="M210" s="277"/>
      <c r="N210" s="277"/>
      <c r="O210" s="277"/>
      <c r="P210" s="277"/>
      <c r="Q210" s="277"/>
      <c r="R210" s="270"/>
      <c r="S210" s="270"/>
      <c r="T210" s="84"/>
      <c r="U210" s="84"/>
      <c r="V210" s="84"/>
      <c r="W210" s="84"/>
      <c r="X210" s="84"/>
      <c r="Y210" s="347"/>
      <c r="Z210" s="89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>
        <v>109.99</v>
      </c>
      <c r="AS210" s="89"/>
      <c r="AT210" s="89"/>
      <c r="AU210" s="89"/>
      <c r="AV210" s="264"/>
      <c r="AW210" s="264"/>
      <c r="AX210" s="264"/>
      <c r="AY210" s="264"/>
      <c r="AZ210" s="264"/>
      <c r="BA210" s="267"/>
      <c r="BB210" s="267"/>
      <c r="BC210" s="267"/>
      <c r="BD210" s="267"/>
      <c r="BE210" s="267"/>
      <c r="BF210" s="267"/>
      <c r="BG210" s="268"/>
      <c r="BH210" s="50"/>
      <c r="BI210" s="15"/>
      <c r="BJ210" s="11"/>
    </row>
    <row r="211" spans="1:62" x14ac:dyDescent="0.3">
      <c r="A211" s="212">
        <v>46357</v>
      </c>
      <c r="B211" s="58" t="s">
        <v>228</v>
      </c>
      <c r="C211" s="58"/>
      <c r="D211" s="70"/>
      <c r="E211" s="79"/>
      <c r="F211" s="59"/>
      <c r="G211" s="214">
        <v>50</v>
      </c>
      <c r="H211" s="232"/>
      <c r="I211" s="345"/>
      <c r="J211" s="276"/>
      <c r="K211" s="277"/>
      <c r="L211" s="277"/>
      <c r="M211" s="277"/>
      <c r="N211" s="277"/>
      <c r="O211" s="277"/>
      <c r="P211" s="277"/>
      <c r="Q211" s="277"/>
      <c r="R211" s="270"/>
      <c r="S211" s="270"/>
      <c r="T211" s="84"/>
      <c r="U211" s="84"/>
      <c r="V211" s="84"/>
      <c r="W211" s="84"/>
      <c r="X211" s="84"/>
      <c r="Y211" s="347"/>
      <c r="Z211" s="89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264"/>
      <c r="AW211" s="264"/>
      <c r="AX211" s="264"/>
      <c r="AY211" s="264">
        <v>50</v>
      </c>
      <c r="AZ211" s="264"/>
      <c r="BA211" s="267"/>
      <c r="BB211" s="267"/>
      <c r="BC211" s="267"/>
      <c r="BD211" s="267"/>
      <c r="BE211" s="267"/>
      <c r="BF211" s="267"/>
      <c r="BG211" s="268"/>
      <c r="BH211" s="50"/>
      <c r="BI211" s="15"/>
      <c r="BJ211" s="11"/>
    </row>
    <row r="212" spans="1:62" x14ac:dyDescent="0.3">
      <c r="A212" s="212">
        <v>46357</v>
      </c>
      <c r="B212" s="58" t="s">
        <v>229</v>
      </c>
      <c r="C212" s="58"/>
      <c r="D212" s="70"/>
      <c r="E212" s="79"/>
      <c r="F212" s="59"/>
      <c r="G212" s="214">
        <v>35</v>
      </c>
      <c r="H212" s="232"/>
      <c r="I212" s="345"/>
      <c r="J212" s="276"/>
      <c r="K212" s="277"/>
      <c r="L212" s="277"/>
      <c r="M212" s="277"/>
      <c r="N212" s="277"/>
      <c r="O212" s="277"/>
      <c r="P212" s="277"/>
      <c r="Q212" s="277"/>
      <c r="R212" s="270"/>
      <c r="S212" s="270"/>
      <c r="T212" s="84"/>
      <c r="U212" s="84"/>
      <c r="V212" s="84"/>
      <c r="W212" s="84"/>
      <c r="X212" s="84"/>
      <c r="Y212" s="347"/>
      <c r="Z212" s="89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/>
      <c r="AN212" s="89"/>
      <c r="AO212" s="89"/>
      <c r="AP212" s="89"/>
      <c r="AQ212" s="89"/>
      <c r="AR212" s="89"/>
      <c r="AS212" s="89"/>
      <c r="AT212" s="89"/>
      <c r="AU212" s="89"/>
      <c r="AV212" s="264"/>
      <c r="AW212" s="264"/>
      <c r="AX212" s="264"/>
      <c r="AY212" s="264">
        <v>35</v>
      </c>
      <c r="AZ212" s="264"/>
      <c r="BA212" s="267"/>
      <c r="BB212" s="267"/>
      <c r="BC212" s="267"/>
      <c r="BD212" s="267"/>
      <c r="BE212" s="267"/>
      <c r="BF212" s="267"/>
      <c r="BG212" s="268"/>
      <c r="BH212" s="50"/>
      <c r="BI212" s="15"/>
      <c r="BJ212" s="11"/>
    </row>
    <row r="213" spans="1:62" x14ac:dyDescent="0.3">
      <c r="A213" s="212">
        <v>46357</v>
      </c>
      <c r="B213" s="58" t="s">
        <v>230</v>
      </c>
      <c r="C213" s="58"/>
      <c r="D213" s="70"/>
      <c r="E213" s="79"/>
      <c r="F213" s="59"/>
      <c r="G213" s="214">
        <v>25</v>
      </c>
      <c r="H213" s="232"/>
      <c r="I213" s="345"/>
      <c r="J213" s="276"/>
      <c r="K213" s="277"/>
      <c r="L213" s="277"/>
      <c r="M213" s="277"/>
      <c r="N213" s="277"/>
      <c r="O213" s="277"/>
      <c r="P213" s="277"/>
      <c r="Q213" s="277"/>
      <c r="R213" s="270"/>
      <c r="S213" s="270"/>
      <c r="T213" s="84"/>
      <c r="U213" s="84"/>
      <c r="V213" s="84"/>
      <c r="W213" s="84"/>
      <c r="X213" s="84"/>
      <c r="Y213" s="347"/>
      <c r="Z213" s="89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264"/>
      <c r="AW213" s="264"/>
      <c r="AX213" s="264"/>
      <c r="AY213" s="264">
        <v>25</v>
      </c>
      <c r="AZ213" s="264"/>
      <c r="BA213" s="267"/>
      <c r="BB213" s="267"/>
      <c r="BC213" s="267"/>
      <c r="BD213" s="267"/>
      <c r="BE213" s="267"/>
      <c r="BF213" s="267"/>
      <c r="BG213" s="268"/>
      <c r="BH213" s="50"/>
      <c r="BI213" s="15"/>
      <c r="BJ213" s="11"/>
    </row>
    <row r="214" spans="1:62" x14ac:dyDescent="0.3">
      <c r="A214" s="212">
        <v>46357</v>
      </c>
      <c r="B214" s="58" t="s">
        <v>231</v>
      </c>
      <c r="C214" s="58"/>
      <c r="D214" s="70"/>
      <c r="E214" s="79"/>
      <c r="F214" s="59"/>
      <c r="G214" s="214">
        <v>20</v>
      </c>
      <c r="H214" s="232"/>
      <c r="I214" s="345"/>
      <c r="J214" s="276"/>
      <c r="K214" s="277"/>
      <c r="L214" s="277"/>
      <c r="M214" s="277"/>
      <c r="N214" s="277"/>
      <c r="O214" s="277"/>
      <c r="P214" s="277"/>
      <c r="Q214" s="277"/>
      <c r="R214" s="270"/>
      <c r="S214" s="270"/>
      <c r="T214" s="84"/>
      <c r="U214" s="84"/>
      <c r="V214" s="84"/>
      <c r="W214" s="84"/>
      <c r="X214" s="84"/>
      <c r="Y214" s="347"/>
      <c r="Z214" s="89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264"/>
      <c r="AW214" s="264"/>
      <c r="AX214" s="264"/>
      <c r="AY214" s="264">
        <v>20</v>
      </c>
      <c r="AZ214" s="264"/>
      <c r="BA214" s="267"/>
      <c r="BB214" s="267"/>
      <c r="BC214" s="267"/>
      <c r="BD214" s="267"/>
      <c r="BE214" s="267"/>
      <c r="BF214" s="267"/>
      <c r="BG214" s="268"/>
      <c r="BH214" s="50"/>
      <c r="BI214" s="15"/>
      <c r="BJ214" s="11"/>
    </row>
    <row r="215" spans="1:62" x14ac:dyDescent="0.3">
      <c r="A215" s="212">
        <v>46358</v>
      </c>
      <c r="B215" s="58" t="s">
        <v>224</v>
      </c>
      <c r="C215" s="58"/>
      <c r="D215" s="70"/>
      <c r="E215" s="79"/>
      <c r="F215" s="59"/>
      <c r="G215" s="214">
        <v>5.99</v>
      </c>
      <c r="H215" s="232"/>
      <c r="I215" s="345"/>
      <c r="J215" s="276"/>
      <c r="K215" s="277"/>
      <c r="L215" s="277"/>
      <c r="M215" s="277"/>
      <c r="N215" s="277"/>
      <c r="O215" s="277"/>
      <c r="P215" s="277"/>
      <c r="Q215" s="277"/>
      <c r="R215" s="270"/>
      <c r="S215" s="270"/>
      <c r="T215" s="84"/>
      <c r="U215" s="84"/>
      <c r="V215" s="84"/>
      <c r="W215" s="84"/>
      <c r="X215" s="84"/>
      <c r="Y215" s="347"/>
      <c r="Z215" s="89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>
        <v>5.99</v>
      </c>
      <c r="AN215" s="89"/>
      <c r="AO215" s="89"/>
      <c r="AP215" s="89"/>
      <c r="AQ215" s="89"/>
      <c r="AR215" s="89"/>
      <c r="AS215" s="89"/>
      <c r="AT215" s="89"/>
      <c r="AU215" s="89"/>
      <c r="AV215" s="264"/>
      <c r="AW215" s="264"/>
      <c r="AX215" s="264"/>
      <c r="AY215" s="264"/>
      <c r="AZ215" s="264"/>
      <c r="BA215" s="267"/>
      <c r="BB215" s="267"/>
      <c r="BC215" s="267"/>
      <c r="BD215" s="267"/>
      <c r="BE215" s="267"/>
      <c r="BF215" s="267"/>
      <c r="BG215" s="268"/>
      <c r="BH215" s="50">
        <f>SUM(Z200:BG215)</f>
        <v>730.16</v>
      </c>
      <c r="BI215" s="15">
        <f>SUM(J200:Y215)</f>
        <v>93.11999999999999</v>
      </c>
      <c r="BJ215" s="11"/>
    </row>
    <row r="216" spans="1:62" x14ac:dyDescent="0.3">
      <c r="A216" s="212"/>
      <c r="B216" s="58"/>
      <c r="C216" s="58"/>
      <c r="D216" s="70"/>
      <c r="E216" s="79"/>
      <c r="F216" s="59"/>
      <c r="G216" s="59"/>
      <c r="H216" s="232"/>
      <c r="I216" s="345"/>
      <c r="J216" s="276"/>
      <c r="K216" s="277"/>
      <c r="L216" s="277"/>
      <c r="M216" s="277"/>
      <c r="N216" s="277"/>
      <c r="O216" s="277"/>
      <c r="P216" s="277"/>
      <c r="Q216" s="277"/>
      <c r="R216" s="270"/>
      <c r="S216" s="270"/>
      <c r="T216" s="84"/>
      <c r="U216" s="84"/>
      <c r="V216" s="84"/>
      <c r="W216" s="84"/>
      <c r="X216" s="84"/>
      <c r="Y216" s="347"/>
      <c r="Z216" s="89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/>
      <c r="AK216" s="89"/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264"/>
      <c r="AW216" s="264"/>
      <c r="AX216" s="264"/>
      <c r="AY216" s="264"/>
      <c r="AZ216" s="264"/>
      <c r="BA216" s="267"/>
      <c r="BB216" s="267"/>
      <c r="BC216" s="267"/>
      <c r="BD216" s="267"/>
      <c r="BE216" s="267"/>
      <c r="BF216" s="267"/>
      <c r="BG216" s="268"/>
      <c r="BH216" s="50"/>
      <c r="BI216" s="15"/>
      <c r="BJ216" s="11"/>
    </row>
    <row r="217" spans="1:62" x14ac:dyDescent="0.3">
      <c r="A217" s="212"/>
      <c r="B217" s="58"/>
      <c r="C217" s="58"/>
      <c r="D217" s="70"/>
      <c r="E217" s="79"/>
      <c r="F217" s="59"/>
      <c r="G217" s="59"/>
      <c r="H217" s="232"/>
      <c r="I217" s="345"/>
      <c r="J217" s="276"/>
      <c r="K217" s="277"/>
      <c r="L217" s="277"/>
      <c r="M217" s="277"/>
      <c r="N217" s="277"/>
      <c r="O217" s="277"/>
      <c r="P217" s="277"/>
      <c r="Q217" s="277"/>
      <c r="R217" s="270"/>
      <c r="S217" s="270"/>
      <c r="T217" s="84"/>
      <c r="U217" s="84"/>
      <c r="V217" s="84"/>
      <c r="W217" s="84"/>
      <c r="X217" s="84"/>
      <c r="Y217" s="347"/>
      <c r="Z217" s="89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/>
      <c r="AS217" s="89"/>
      <c r="AT217" s="89"/>
      <c r="AU217" s="89"/>
      <c r="AV217" s="264"/>
      <c r="AW217" s="264"/>
      <c r="AX217" s="264"/>
      <c r="AY217" s="264"/>
      <c r="AZ217" s="264"/>
      <c r="BA217" s="267"/>
      <c r="BB217" s="267"/>
      <c r="BC217" s="267"/>
      <c r="BD217" s="267"/>
      <c r="BE217" s="267"/>
      <c r="BF217" s="267"/>
      <c r="BG217" s="268"/>
      <c r="BH217" s="50"/>
      <c r="BI217" s="15"/>
      <c r="BJ217" s="11"/>
    </row>
    <row r="218" spans="1:62" x14ac:dyDescent="0.3">
      <c r="A218" s="212"/>
      <c r="B218" s="58"/>
      <c r="C218" s="58"/>
      <c r="D218" s="70"/>
      <c r="E218" s="79"/>
      <c r="F218" s="59"/>
      <c r="G218" s="59"/>
      <c r="H218" s="232"/>
      <c r="I218" s="345"/>
      <c r="J218" s="276"/>
      <c r="K218" s="277"/>
      <c r="L218" s="277"/>
      <c r="M218" s="277"/>
      <c r="N218" s="277"/>
      <c r="O218" s="277"/>
      <c r="P218" s="277"/>
      <c r="Q218" s="277"/>
      <c r="R218" s="270"/>
      <c r="S218" s="270"/>
      <c r="T218" s="84"/>
      <c r="U218" s="84"/>
      <c r="V218" s="84"/>
      <c r="W218" s="84"/>
      <c r="X218" s="84"/>
      <c r="Y218" s="347"/>
      <c r="Z218" s="89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/>
      <c r="AS218" s="89"/>
      <c r="AT218" s="89"/>
      <c r="AU218" s="89"/>
      <c r="AV218" s="264"/>
      <c r="AW218" s="264"/>
      <c r="AX218" s="264"/>
      <c r="AY218" s="264"/>
      <c r="AZ218" s="264"/>
      <c r="BA218" s="267"/>
      <c r="BB218" s="267"/>
      <c r="BC218" s="267"/>
      <c r="BD218" s="267"/>
      <c r="BE218" s="267"/>
      <c r="BF218" s="267"/>
      <c r="BG218" s="268"/>
      <c r="BH218" s="50"/>
      <c r="BI218" s="15"/>
      <c r="BJ218" s="11"/>
    </row>
    <row r="219" spans="1:62" x14ac:dyDescent="0.3">
      <c r="A219" s="212"/>
      <c r="B219" s="58"/>
      <c r="C219" s="58"/>
      <c r="D219" s="70"/>
      <c r="E219" s="79"/>
      <c r="F219" s="59"/>
      <c r="G219" s="59"/>
      <c r="H219" s="232"/>
      <c r="I219" s="345"/>
      <c r="J219" s="276"/>
      <c r="K219" s="277"/>
      <c r="L219" s="277"/>
      <c r="M219" s="277"/>
      <c r="N219" s="277"/>
      <c r="O219" s="277"/>
      <c r="P219" s="277"/>
      <c r="Q219" s="277"/>
      <c r="R219" s="270"/>
      <c r="S219" s="270"/>
      <c r="T219" s="84"/>
      <c r="U219" s="84"/>
      <c r="V219" s="84"/>
      <c r="W219" s="84"/>
      <c r="X219" s="84"/>
      <c r="Y219" s="347"/>
      <c r="Z219" s="89"/>
      <c r="AA219" s="89"/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264"/>
      <c r="AW219" s="264"/>
      <c r="AX219" s="264"/>
      <c r="AY219" s="264"/>
      <c r="AZ219" s="264"/>
      <c r="BA219" s="267"/>
      <c r="BB219" s="267"/>
      <c r="BC219" s="267"/>
      <c r="BD219" s="267"/>
      <c r="BE219" s="267"/>
      <c r="BF219" s="267"/>
      <c r="BG219" s="268"/>
      <c r="BH219" s="50"/>
      <c r="BI219" s="15"/>
      <c r="BJ219" s="11"/>
    </row>
    <row r="220" spans="1:62" x14ac:dyDescent="0.3">
      <c r="A220" s="212"/>
      <c r="B220" s="58"/>
      <c r="C220" s="58"/>
      <c r="D220" s="70"/>
      <c r="E220" s="79"/>
      <c r="F220" s="59"/>
      <c r="G220" s="59"/>
      <c r="H220" s="232"/>
      <c r="I220" s="345"/>
      <c r="J220" s="276"/>
      <c r="K220" s="277"/>
      <c r="L220" s="277"/>
      <c r="M220" s="277"/>
      <c r="N220" s="277"/>
      <c r="O220" s="277"/>
      <c r="P220" s="277"/>
      <c r="Q220" s="277"/>
      <c r="R220" s="270"/>
      <c r="S220" s="270"/>
      <c r="T220" s="84"/>
      <c r="U220" s="84"/>
      <c r="V220" s="84"/>
      <c r="W220" s="84"/>
      <c r="X220" s="84"/>
      <c r="Y220" s="347"/>
      <c r="Z220" s="89"/>
      <c r="AA220" s="89"/>
      <c r="AB220" s="89"/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264"/>
      <c r="AW220" s="264"/>
      <c r="AX220" s="264"/>
      <c r="AY220" s="264"/>
      <c r="AZ220" s="264"/>
      <c r="BA220" s="267"/>
      <c r="BB220" s="267"/>
      <c r="BC220" s="267"/>
      <c r="BD220" s="267"/>
      <c r="BE220" s="267"/>
      <c r="BF220" s="267"/>
      <c r="BG220" s="268"/>
      <c r="BH220" s="50"/>
      <c r="BI220" s="15"/>
      <c r="BJ220" s="11"/>
    </row>
    <row r="221" spans="1:62" x14ac:dyDescent="0.3">
      <c r="A221" s="212"/>
      <c r="B221" s="58"/>
      <c r="C221" s="58"/>
      <c r="D221" s="70"/>
      <c r="E221" s="79"/>
      <c r="F221" s="214"/>
      <c r="G221" s="214"/>
      <c r="H221" s="80"/>
      <c r="I221" s="241"/>
      <c r="J221" s="276"/>
      <c r="K221" s="277"/>
      <c r="L221" s="277"/>
      <c r="M221" s="277"/>
      <c r="N221" s="277"/>
      <c r="O221" s="277"/>
      <c r="P221" s="277"/>
      <c r="Q221" s="277"/>
      <c r="R221" s="270"/>
      <c r="S221" s="270"/>
      <c r="T221" s="84"/>
      <c r="U221" s="84"/>
      <c r="V221" s="84"/>
      <c r="W221" s="84"/>
      <c r="X221" s="84"/>
      <c r="Y221" s="347"/>
      <c r="Z221" s="89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/>
      <c r="AO221" s="89"/>
      <c r="AP221" s="89"/>
      <c r="AQ221" s="89"/>
      <c r="AR221" s="89"/>
      <c r="AS221" s="89"/>
      <c r="AT221" s="89"/>
      <c r="AU221" s="89"/>
      <c r="AV221" s="264"/>
      <c r="AW221" s="264"/>
      <c r="AX221" s="264"/>
      <c r="AY221" s="264"/>
      <c r="AZ221" s="264"/>
      <c r="BA221" s="267"/>
      <c r="BB221" s="267"/>
      <c r="BC221" s="267"/>
      <c r="BD221" s="267"/>
      <c r="BE221" s="267"/>
      <c r="BF221" s="267"/>
      <c r="BG221" s="268"/>
      <c r="BH221" s="219"/>
      <c r="BI221" s="220"/>
      <c r="BJ221" s="11"/>
    </row>
    <row r="222" spans="1:62" x14ac:dyDescent="0.3">
      <c r="A222" s="212"/>
      <c r="B222" s="58"/>
      <c r="C222" s="58"/>
      <c r="D222" s="70"/>
      <c r="E222" s="79"/>
      <c r="F222" s="214"/>
      <c r="G222" s="214"/>
      <c r="H222" s="80"/>
      <c r="I222" s="241"/>
      <c r="J222" s="276"/>
      <c r="K222" s="277"/>
      <c r="L222" s="277"/>
      <c r="M222" s="277"/>
      <c r="N222" s="277"/>
      <c r="O222" s="277"/>
      <c r="P222" s="277"/>
      <c r="Q222" s="277"/>
      <c r="R222" s="270"/>
      <c r="S222" s="270"/>
      <c r="T222" s="84"/>
      <c r="U222" s="84"/>
      <c r="V222" s="84"/>
      <c r="W222" s="84"/>
      <c r="X222" s="84"/>
      <c r="Y222" s="347"/>
      <c r="Z222" s="89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264"/>
      <c r="AW222" s="264"/>
      <c r="AX222" s="264"/>
      <c r="AY222" s="264"/>
      <c r="AZ222" s="264"/>
      <c r="BA222" s="267"/>
      <c r="BB222" s="267"/>
      <c r="BC222" s="267"/>
      <c r="BD222" s="267"/>
      <c r="BE222" s="267"/>
      <c r="BF222" s="267"/>
      <c r="BG222" s="268"/>
      <c r="BH222" s="50"/>
      <c r="BI222" s="15"/>
      <c r="BJ222" s="11"/>
    </row>
    <row r="223" spans="1:62" x14ac:dyDescent="0.3">
      <c r="A223" s="212"/>
      <c r="B223" s="58"/>
      <c r="C223" s="58"/>
      <c r="D223" s="70"/>
      <c r="E223" s="79"/>
      <c r="F223" s="214"/>
      <c r="G223" s="214"/>
      <c r="H223" s="80"/>
      <c r="I223" s="241"/>
      <c r="J223" s="276"/>
      <c r="K223" s="277"/>
      <c r="L223" s="277"/>
      <c r="M223" s="277"/>
      <c r="N223" s="277"/>
      <c r="O223" s="277"/>
      <c r="P223" s="277"/>
      <c r="Q223" s="277"/>
      <c r="R223" s="270"/>
      <c r="S223" s="270"/>
      <c r="T223" s="84"/>
      <c r="U223" s="84"/>
      <c r="V223" s="84"/>
      <c r="W223" s="84"/>
      <c r="X223" s="84"/>
      <c r="Y223" s="347"/>
      <c r="Z223" s="89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264"/>
      <c r="AW223" s="264"/>
      <c r="AX223" s="264"/>
      <c r="AY223" s="264"/>
      <c r="AZ223" s="264"/>
      <c r="BA223" s="267"/>
      <c r="BB223" s="267"/>
      <c r="BC223" s="267"/>
      <c r="BD223" s="267"/>
      <c r="BE223" s="267"/>
      <c r="BF223" s="267"/>
      <c r="BG223" s="268"/>
      <c r="BH223" s="50"/>
      <c r="BI223" s="15"/>
      <c r="BJ223" s="11"/>
    </row>
    <row r="224" spans="1:62" x14ac:dyDescent="0.3">
      <c r="A224" s="212"/>
      <c r="B224" s="58"/>
      <c r="C224" s="58"/>
      <c r="D224" s="70"/>
      <c r="E224" s="211"/>
      <c r="F224" s="214"/>
      <c r="G224" s="214"/>
      <c r="H224" s="80"/>
      <c r="I224" s="241"/>
      <c r="J224" s="280"/>
      <c r="K224" s="277"/>
      <c r="L224" s="277"/>
      <c r="M224" s="277"/>
      <c r="N224" s="277"/>
      <c r="O224" s="277"/>
      <c r="P224" s="277"/>
      <c r="Q224" s="277"/>
      <c r="R224" s="270"/>
      <c r="S224" s="270"/>
      <c r="T224" s="84"/>
      <c r="U224" s="84"/>
      <c r="V224" s="84"/>
      <c r="W224" s="84"/>
      <c r="X224" s="84"/>
      <c r="Y224" s="347"/>
      <c r="Z224" s="89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264"/>
      <c r="AW224" s="264"/>
      <c r="AX224" s="264"/>
      <c r="AY224" s="264"/>
      <c r="AZ224" s="264"/>
      <c r="BA224" s="267"/>
      <c r="BB224" s="267"/>
      <c r="BC224" s="267"/>
      <c r="BD224" s="267"/>
      <c r="BE224" s="267"/>
      <c r="BF224" s="267"/>
      <c r="BG224" s="268"/>
      <c r="BH224" s="50"/>
      <c r="BI224" s="15"/>
      <c r="BJ224" s="11"/>
    </row>
    <row r="225" spans="1:62" x14ac:dyDescent="0.3">
      <c r="A225" s="212"/>
      <c r="B225" s="58"/>
      <c r="C225" s="58"/>
      <c r="D225" s="70"/>
      <c r="E225" s="211"/>
      <c r="F225" s="214"/>
      <c r="G225" s="214"/>
      <c r="H225" s="80"/>
      <c r="I225" s="241"/>
      <c r="J225" s="278"/>
      <c r="K225" s="277"/>
      <c r="L225" s="277"/>
      <c r="M225" s="277"/>
      <c r="N225" s="277"/>
      <c r="O225" s="277"/>
      <c r="P225" s="277"/>
      <c r="Q225" s="277"/>
      <c r="R225" s="270"/>
      <c r="S225" s="270"/>
      <c r="T225" s="84"/>
      <c r="U225" s="84"/>
      <c r="V225" s="84"/>
      <c r="W225" s="84"/>
      <c r="X225" s="84"/>
      <c r="Y225" s="347"/>
      <c r="Z225" s="89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264"/>
      <c r="AW225" s="264"/>
      <c r="AX225" s="264"/>
      <c r="AY225" s="264"/>
      <c r="AZ225" s="264"/>
      <c r="BA225" s="267"/>
      <c r="BB225" s="267"/>
      <c r="BC225" s="267"/>
      <c r="BD225" s="267"/>
      <c r="BE225" s="267"/>
      <c r="BF225" s="267"/>
      <c r="BG225" s="268"/>
      <c r="BH225" s="50">
        <f>SUM(Z154:BG225)</f>
        <v>1929.3200000000002</v>
      </c>
      <c r="BI225" s="15">
        <f>SUM(J154:X225)</f>
        <v>1657.59</v>
      </c>
      <c r="BJ225" s="11"/>
    </row>
    <row r="226" spans="1:62" x14ac:dyDescent="0.3">
      <c r="A226" s="212"/>
      <c r="B226" s="58"/>
      <c r="C226" s="58"/>
      <c r="D226" s="70"/>
      <c r="E226" s="211"/>
      <c r="F226" s="214"/>
      <c r="G226" s="59"/>
      <c r="H226" s="80"/>
      <c r="I226" s="241"/>
      <c r="J226" s="278"/>
      <c r="K226" s="277"/>
      <c r="L226" s="277"/>
      <c r="M226" s="277"/>
      <c r="N226" s="277"/>
      <c r="O226" s="277"/>
      <c r="P226" s="277"/>
      <c r="Q226" s="277"/>
      <c r="R226" s="270"/>
      <c r="S226" s="270"/>
      <c r="T226" s="84"/>
      <c r="U226" s="84"/>
      <c r="V226" s="84"/>
      <c r="W226" s="84"/>
      <c r="X226" s="84"/>
      <c r="Y226" s="347"/>
      <c r="Z226" s="89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264"/>
      <c r="AW226" s="264"/>
      <c r="AX226" s="264"/>
      <c r="AY226" s="264"/>
      <c r="AZ226" s="264"/>
      <c r="BA226" s="267"/>
      <c r="BB226" s="267"/>
      <c r="BC226" s="267"/>
      <c r="BD226" s="267"/>
      <c r="BE226" s="267"/>
      <c r="BF226" s="267"/>
      <c r="BG226" s="268"/>
      <c r="BH226" s="50"/>
      <c r="BI226" s="15"/>
      <c r="BJ226" s="11"/>
    </row>
    <row r="227" spans="1:62" x14ac:dyDescent="0.3">
      <c r="A227" s="212"/>
      <c r="B227" s="58"/>
      <c r="C227" s="58"/>
      <c r="D227" s="70"/>
      <c r="E227" s="211"/>
      <c r="F227" s="214"/>
      <c r="G227" s="59"/>
      <c r="H227" s="80"/>
      <c r="I227" s="241"/>
      <c r="J227" s="278"/>
      <c r="K227" s="277"/>
      <c r="L227" s="277"/>
      <c r="M227" s="277"/>
      <c r="N227" s="277"/>
      <c r="O227" s="277"/>
      <c r="P227" s="277"/>
      <c r="Q227" s="277"/>
      <c r="R227" s="270"/>
      <c r="S227" s="270"/>
      <c r="T227" s="84"/>
      <c r="U227" s="84"/>
      <c r="V227" s="84"/>
      <c r="W227" s="84"/>
      <c r="X227" s="84"/>
      <c r="Y227" s="347"/>
      <c r="Z227" s="89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264"/>
      <c r="AW227" s="264"/>
      <c r="AX227" s="264"/>
      <c r="AY227" s="264"/>
      <c r="AZ227" s="264"/>
      <c r="BA227" s="267"/>
      <c r="BB227" s="267"/>
      <c r="BC227" s="267"/>
      <c r="BD227" s="267"/>
      <c r="BE227" s="267"/>
      <c r="BF227" s="267"/>
      <c r="BG227" s="268"/>
      <c r="BH227" s="50"/>
      <c r="BI227" s="15"/>
      <c r="BJ227" s="11"/>
    </row>
    <row r="228" spans="1:62" x14ac:dyDescent="0.3">
      <c r="A228" s="212"/>
      <c r="B228" s="58"/>
      <c r="C228" s="58"/>
      <c r="D228" s="70"/>
      <c r="E228" s="211"/>
      <c r="F228" s="214"/>
      <c r="G228" s="59"/>
      <c r="H228" s="80"/>
      <c r="I228" s="241"/>
      <c r="J228" s="278"/>
      <c r="K228" s="277"/>
      <c r="L228" s="277"/>
      <c r="M228" s="277"/>
      <c r="N228" s="277"/>
      <c r="O228" s="277"/>
      <c r="P228" s="277"/>
      <c r="Q228" s="277"/>
      <c r="R228" s="270"/>
      <c r="S228" s="270"/>
      <c r="T228" s="84"/>
      <c r="U228" s="84"/>
      <c r="V228" s="84"/>
      <c r="W228" s="84"/>
      <c r="X228" s="84"/>
      <c r="Y228" s="347"/>
      <c r="Z228" s="89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264"/>
      <c r="AW228" s="264"/>
      <c r="AX228" s="264"/>
      <c r="AY228" s="264"/>
      <c r="AZ228" s="264"/>
      <c r="BA228" s="267"/>
      <c r="BB228" s="267"/>
      <c r="BC228" s="267"/>
      <c r="BD228" s="267"/>
      <c r="BE228" s="267"/>
      <c r="BF228" s="267"/>
      <c r="BG228" s="268"/>
      <c r="BH228" s="50"/>
      <c r="BI228" s="15"/>
      <c r="BJ228" s="11"/>
    </row>
    <row r="229" spans="1:62" x14ac:dyDescent="0.3">
      <c r="A229" s="212"/>
      <c r="B229" s="58"/>
      <c r="C229" s="58"/>
      <c r="D229" s="70"/>
      <c r="E229" s="79"/>
      <c r="F229" s="214"/>
      <c r="G229" s="59"/>
      <c r="H229" s="80"/>
      <c r="I229" s="241"/>
      <c r="J229" s="276"/>
      <c r="K229" s="277"/>
      <c r="L229" s="277"/>
      <c r="M229" s="277"/>
      <c r="N229" s="277"/>
      <c r="O229" s="277"/>
      <c r="P229" s="277"/>
      <c r="Q229" s="277"/>
      <c r="R229" s="270"/>
      <c r="S229" s="270"/>
      <c r="T229" s="84"/>
      <c r="U229" s="84"/>
      <c r="V229" s="84"/>
      <c r="W229" s="84"/>
      <c r="X229" s="84"/>
      <c r="Y229" s="347"/>
      <c r="Z229" s="89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/>
      <c r="AQ229" s="89"/>
      <c r="AR229" s="89"/>
      <c r="AS229" s="89"/>
      <c r="AT229" s="89"/>
      <c r="AU229" s="89"/>
      <c r="AV229" s="264"/>
      <c r="AW229" s="264"/>
      <c r="AX229" s="264"/>
      <c r="AY229" s="264"/>
      <c r="AZ229" s="264"/>
      <c r="BA229" s="267"/>
      <c r="BB229" s="267"/>
      <c r="BC229" s="267"/>
      <c r="BD229" s="267"/>
      <c r="BE229" s="267"/>
      <c r="BF229" s="267"/>
      <c r="BG229" s="268"/>
      <c r="BH229" s="50"/>
      <c r="BI229" s="15"/>
      <c r="BJ229" s="11"/>
    </row>
    <row r="230" spans="1:62" x14ac:dyDescent="0.3">
      <c r="A230" s="212"/>
      <c r="B230" s="58"/>
      <c r="C230" s="58"/>
      <c r="D230" s="70"/>
      <c r="E230" s="79"/>
      <c r="F230" s="59"/>
      <c r="G230" s="59"/>
      <c r="H230" s="232"/>
      <c r="I230" s="345"/>
      <c r="J230" s="276"/>
      <c r="K230" s="277"/>
      <c r="L230" s="277"/>
      <c r="M230" s="277"/>
      <c r="N230" s="277"/>
      <c r="O230" s="277"/>
      <c r="P230" s="277"/>
      <c r="Q230" s="277"/>
      <c r="R230" s="270"/>
      <c r="S230" s="270"/>
      <c r="T230" s="84"/>
      <c r="U230" s="84"/>
      <c r="V230" s="84"/>
      <c r="W230" s="84"/>
      <c r="X230" s="84"/>
      <c r="Y230" s="347"/>
      <c r="Z230" s="89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/>
      <c r="AQ230" s="89"/>
      <c r="AR230" s="89"/>
      <c r="AS230" s="89"/>
      <c r="AT230" s="89"/>
      <c r="AU230" s="89"/>
      <c r="AV230" s="264"/>
      <c r="AW230" s="264"/>
      <c r="AX230" s="264"/>
      <c r="AY230" s="264"/>
      <c r="AZ230" s="264"/>
      <c r="BA230" s="267"/>
      <c r="BB230" s="267"/>
      <c r="BC230" s="267"/>
      <c r="BD230" s="267"/>
      <c r="BE230" s="267"/>
      <c r="BF230" s="267"/>
      <c r="BG230" s="268"/>
      <c r="BH230" s="50"/>
      <c r="BI230" s="15"/>
      <c r="BJ230" s="11"/>
    </row>
    <row r="231" spans="1:62" x14ac:dyDescent="0.3">
      <c r="A231" s="212"/>
      <c r="B231" s="58"/>
      <c r="C231" s="58"/>
      <c r="D231" s="70"/>
      <c r="E231" s="79"/>
      <c r="F231" s="59"/>
      <c r="G231" s="59"/>
      <c r="H231" s="232"/>
      <c r="I231" s="345"/>
      <c r="J231" s="276"/>
      <c r="K231" s="277"/>
      <c r="L231" s="277"/>
      <c r="M231" s="277"/>
      <c r="N231" s="277"/>
      <c r="O231" s="277"/>
      <c r="P231" s="277"/>
      <c r="Q231" s="277"/>
      <c r="R231" s="270"/>
      <c r="S231" s="270"/>
      <c r="T231" s="84"/>
      <c r="U231" s="84"/>
      <c r="V231" s="84"/>
      <c r="W231" s="84"/>
      <c r="X231" s="84"/>
      <c r="Y231" s="347"/>
      <c r="Z231" s="89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264"/>
      <c r="AW231" s="264"/>
      <c r="AX231" s="264"/>
      <c r="AY231" s="264"/>
      <c r="AZ231" s="264"/>
      <c r="BA231" s="267"/>
      <c r="BB231" s="267"/>
      <c r="BC231" s="267"/>
      <c r="BD231" s="267"/>
      <c r="BE231" s="267"/>
      <c r="BF231" s="267"/>
      <c r="BG231" s="268"/>
      <c r="BH231" s="50"/>
      <c r="BI231" s="15"/>
      <c r="BJ231" s="11"/>
    </row>
    <row r="232" spans="1:62" x14ac:dyDescent="0.3">
      <c r="A232" s="212"/>
      <c r="B232" s="58"/>
      <c r="C232" s="58"/>
      <c r="D232" s="70"/>
      <c r="E232" s="79"/>
      <c r="F232" s="214"/>
      <c r="G232" s="5"/>
      <c r="H232" s="80"/>
      <c r="I232" s="241"/>
      <c r="J232" s="276"/>
      <c r="K232" s="277"/>
      <c r="L232" s="277"/>
      <c r="M232" s="277"/>
      <c r="N232" s="277"/>
      <c r="O232" s="277"/>
      <c r="P232" s="277"/>
      <c r="Q232" s="277"/>
      <c r="R232" s="270"/>
      <c r="S232" s="270"/>
      <c r="T232" s="84"/>
      <c r="U232" s="84"/>
      <c r="V232" s="84"/>
      <c r="W232" s="84"/>
      <c r="X232" s="84"/>
      <c r="Y232" s="347"/>
      <c r="Z232" s="89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264"/>
      <c r="AW232" s="264"/>
      <c r="AX232" s="264"/>
      <c r="AY232" s="264"/>
      <c r="AZ232" s="264"/>
      <c r="BA232" s="267"/>
      <c r="BB232" s="267"/>
      <c r="BC232" s="267"/>
      <c r="BD232" s="267"/>
      <c r="BE232" s="267"/>
      <c r="BF232" s="267"/>
      <c r="BG232" s="268"/>
      <c r="BH232" s="50"/>
      <c r="BI232" s="15"/>
      <c r="BJ232" s="11"/>
    </row>
    <row r="233" spans="1:62" x14ac:dyDescent="0.3">
      <c r="A233" s="212"/>
      <c r="B233" s="58"/>
      <c r="C233" s="58"/>
      <c r="D233" s="70"/>
      <c r="E233" s="79"/>
      <c r="F233" s="214"/>
      <c r="G233" s="5"/>
      <c r="H233" s="80"/>
      <c r="I233" s="241"/>
      <c r="J233" s="276"/>
      <c r="K233" s="277"/>
      <c r="L233" s="277"/>
      <c r="M233" s="277"/>
      <c r="N233" s="277"/>
      <c r="O233" s="277"/>
      <c r="P233" s="277"/>
      <c r="Q233" s="277"/>
      <c r="R233" s="270"/>
      <c r="S233" s="270"/>
      <c r="T233" s="84"/>
      <c r="U233" s="84"/>
      <c r="V233" s="84"/>
      <c r="W233" s="84"/>
      <c r="X233" s="84"/>
      <c r="Y233" s="347"/>
      <c r="Z233" s="89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264"/>
      <c r="AW233" s="264"/>
      <c r="AX233" s="264"/>
      <c r="AY233" s="264"/>
      <c r="AZ233" s="264"/>
      <c r="BA233" s="267"/>
      <c r="BB233" s="267"/>
      <c r="BC233" s="267"/>
      <c r="BD233" s="267"/>
      <c r="BE233" s="267"/>
      <c r="BF233" s="267"/>
      <c r="BG233" s="268"/>
      <c r="BH233" s="50"/>
      <c r="BI233" s="15"/>
      <c r="BJ233" s="11"/>
    </row>
    <row r="234" spans="1:62" x14ac:dyDescent="0.3">
      <c r="A234" s="212"/>
      <c r="B234" s="58"/>
      <c r="C234" s="58"/>
      <c r="D234" s="70"/>
      <c r="E234" s="79"/>
      <c r="F234" s="214"/>
      <c r="G234" s="5"/>
      <c r="H234" s="80"/>
      <c r="I234" s="241"/>
      <c r="J234" s="276"/>
      <c r="K234" s="277"/>
      <c r="L234" s="277"/>
      <c r="M234" s="277"/>
      <c r="N234" s="277"/>
      <c r="O234" s="277"/>
      <c r="P234" s="277"/>
      <c r="Q234" s="277"/>
      <c r="R234" s="270"/>
      <c r="S234" s="270"/>
      <c r="T234" s="84"/>
      <c r="U234" s="84"/>
      <c r="V234" s="84"/>
      <c r="W234" s="84"/>
      <c r="X234" s="84"/>
      <c r="Y234" s="347"/>
      <c r="Z234" s="89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264"/>
      <c r="AW234" s="264"/>
      <c r="AX234" s="264"/>
      <c r="AY234" s="264"/>
      <c r="AZ234" s="264"/>
      <c r="BA234" s="267"/>
      <c r="BB234" s="267"/>
      <c r="BC234" s="267"/>
      <c r="BD234" s="267"/>
      <c r="BE234" s="267"/>
      <c r="BF234" s="267"/>
      <c r="BG234" s="268"/>
      <c r="BH234" s="50"/>
      <c r="BI234" s="15"/>
      <c r="BJ234" s="11"/>
    </row>
    <row r="235" spans="1:62" x14ac:dyDescent="0.3">
      <c r="A235" s="212"/>
      <c r="B235" s="58"/>
      <c r="C235" s="58"/>
      <c r="D235" s="70"/>
      <c r="E235" s="79"/>
      <c r="F235" s="214"/>
      <c r="G235" s="5"/>
      <c r="H235" s="80"/>
      <c r="I235" s="241"/>
      <c r="J235" s="276"/>
      <c r="K235" s="277"/>
      <c r="L235" s="277"/>
      <c r="M235" s="277"/>
      <c r="N235" s="277"/>
      <c r="O235" s="277"/>
      <c r="P235" s="277"/>
      <c r="Q235" s="277"/>
      <c r="R235" s="270"/>
      <c r="S235" s="270"/>
      <c r="T235" s="84"/>
      <c r="U235" s="84"/>
      <c r="V235" s="84"/>
      <c r="W235" s="84"/>
      <c r="X235" s="84"/>
      <c r="Y235" s="347"/>
      <c r="Z235" s="89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/>
      <c r="AO235" s="89"/>
      <c r="AP235" s="89"/>
      <c r="AQ235" s="89"/>
      <c r="AR235" s="89"/>
      <c r="AS235" s="89"/>
      <c r="AT235" s="89"/>
      <c r="AU235" s="89"/>
      <c r="AV235" s="264"/>
      <c r="AW235" s="264"/>
      <c r="AX235" s="264"/>
      <c r="AY235" s="264"/>
      <c r="AZ235" s="264"/>
      <c r="BA235" s="267"/>
      <c r="BB235" s="267"/>
      <c r="BC235" s="267"/>
      <c r="BD235" s="267"/>
      <c r="BE235" s="267"/>
      <c r="BF235" s="267"/>
      <c r="BG235" s="268"/>
      <c r="BH235" s="50"/>
      <c r="BI235" s="15"/>
      <c r="BJ235" s="11"/>
    </row>
    <row r="236" spans="1:62" x14ac:dyDescent="0.3">
      <c r="A236" s="212"/>
      <c r="B236" s="58"/>
      <c r="C236" s="58"/>
      <c r="D236" s="70"/>
      <c r="E236" s="79"/>
      <c r="F236" s="214"/>
      <c r="G236" s="5"/>
      <c r="H236" s="80"/>
      <c r="I236" s="241"/>
      <c r="J236" s="276"/>
      <c r="K236" s="277"/>
      <c r="L236" s="277"/>
      <c r="M236" s="277"/>
      <c r="N236" s="277"/>
      <c r="O236" s="277"/>
      <c r="P236" s="277"/>
      <c r="Q236" s="277"/>
      <c r="R236" s="270"/>
      <c r="S236" s="270"/>
      <c r="T236" s="84"/>
      <c r="U236" s="84"/>
      <c r="V236" s="84"/>
      <c r="W236" s="84"/>
      <c r="X236" s="84"/>
      <c r="Y236" s="347"/>
      <c r="Z236" s="89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264"/>
      <c r="AW236" s="264"/>
      <c r="AX236" s="264"/>
      <c r="AY236" s="264"/>
      <c r="AZ236" s="264"/>
      <c r="BA236" s="267"/>
      <c r="BB236" s="267"/>
      <c r="BC236" s="267"/>
      <c r="BD236" s="267"/>
      <c r="BE236" s="267"/>
      <c r="BF236" s="267"/>
      <c r="BG236" s="268"/>
      <c r="BH236" s="50"/>
      <c r="BI236" s="15"/>
      <c r="BJ236" s="11"/>
    </row>
    <row r="237" spans="1:62" x14ac:dyDescent="0.3">
      <c r="A237" s="212"/>
      <c r="B237" s="58"/>
      <c r="C237" s="58"/>
      <c r="D237" s="70"/>
      <c r="E237" s="79"/>
      <c r="F237" s="214"/>
      <c r="G237" s="5"/>
      <c r="H237" s="80"/>
      <c r="I237" s="241"/>
      <c r="J237" s="276"/>
      <c r="K237" s="277"/>
      <c r="L237" s="277"/>
      <c r="M237" s="277"/>
      <c r="N237" s="277"/>
      <c r="O237" s="277"/>
      <c r="P237" s="277"/>
      <c r="Q237" s="277"/>
      <c r="R237" s="270"/>
      <c r="S237" s="270"/>
      <c r="T237" s="84"/>
      <c r="U237" s="84"/>
      <c r="V237" s="84"/>
      <c r="W237" s="84"/>
      <c r="X237" s="84"/>
      <c r="Y237" s="347"/>
      <c r="Z237" s="89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264"/>
      <c r="AW237" s="264"/>
      <c r="AX237" s="264"/>
      <c r="AY237" s="264"/>
      <c r="AZ237" s="264"/>
      <c r="BA237" s="267"/>
      <c r="BB237" s="267"/>
      <c r="BC237" s="267"/>
      <c r="BD237" s="267"/>
      <c r="BE237" s="267"/>
      <c r="BF237" s="267"/>
      <c r="BG237" s="268"/>
      <c r="BH237" s="50"/>
      <c r="BI237" s="15"/>
      <c r="BJ237" s="11"/>
    </row>
    <row r="238" spans="1:62" x14ac:dyDescent="0.3">
      <c r="A238" s="212"/>
      <c r="B238" s="58"/>
      <c r="C238" s="58"/>
      <c r="D238" s="70"/>
      <c r="E238" s="79"/>
      <c r="F238" s="214"/>
      <c r="G238" s="5"/>
      <c r="H238" s="80"/>
      <c r="I238" s="241"/>
      <c r="J238" s="276"/>
      <c r="K238" s="277"/>
      <c r="L238" s="277"/>
      <c r="M238" s="277"/>
      <c r="N238" s="277"/>
      <c r="O238" s="277"/>
      <c r="P238" s="277"/>
      <c r="Q238" s="277"/>
      <c r="R238" s="270"/>
      <c r="S238" s="270"/>
      <c r="T238" s="84"/>
      <c r="U238" s="84"/>
      <c r="V238" s="84"/>
      <c r="W238" s="84"/>
      <c r="X238" s="84"/>
      <c r="Y238" s="347"/>
      <c r="Z238" s="89"/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264"/>
      <c r="AW238" s="264"/>
      <c r="AX238" s="264"/>
      <c r="AY238" s="264"/>
      <c r="AZ238" s="264"/>
      <c r="BA238" s="267"/>
      <c r="BB238" s="267"/>
      <c r="BC238" s="267"/>
      <c r="BD238" s="267"/>
      <c r="BE238" s="267"/>
      <c r="BF238" s="267"/>
      <c r="BG238" s="268"/>
      <c r="BH238" s="50"/>
      <c r="BI238" s="15"/>
      <c r="BJ238" s="11"/>
    </row>
    <row r="239" spans="1:62" x14ac:dyDescent="0.3">
      <c r="A239" s="212"/>
      <c r="B239" s="58"/>
      <c r="C239" s="58"/>
      <c r="D239" s="70"/>
      <c r="E239" s="79"/>
      <c r="F239" s="214"/>
      <c r="G239" s="5"/>
      <c r="H239" s="80"/>
      <c r="I239" s="241"/>
      <c r="J239" s="276"/>
      <c r="K239" s="277"/>
      <c r="L239" s="277"/>
      <c r="M239" s="277"/>
      <c r="N239" s="277"/>
      <c r="O239" s="277"/>
      <c r="P239" s="277"/>
      <c r="Q239" s="277"/>
      <c r="R239" s="270"/>
      <c r="S239" s="270"/>
      <c r="T239" s="84"/>
      <c r="U239" s="84"/>
      <c r="V239" s="84"/>
      <c r="W239" s="84"/>
      <c r="X239" s="84"/>
      <c r="Y239" s="347"/>
      <c r="Z239" s="89"/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264"/>
      <c r="AW239" s="264"/>
      <c r="AX239" s="264"/>
      <c r="AY239" s="264"/>
      <c r="AZ239" s="264"/>
      <c r="BA239" s="267"/>
      <c r="BB239" s="267"/>
      <c r="BC239" s="267"/>
      <c r="BD239" s="267"/>
      <c r="BE239" s="267"/>
      <c r="BF239" s="267"/>
      <c r="BG239" s="268"/>
      <c r="BH239" s="50"/>
      <c r="BI239" s="15"/>
      <c r="BJ239" s="11"/>
    </row>
    <row r="240" spans="1:62" x14ac:dyDescent="0.3">
      <c r="A240" s="212"/>
      <c r="B240" s="58"/>
      <c r="C240" s="58"/>
      <c r="D240" s="70"/>
      <c r="E240" s="79"/>
      <c r="F240" s="214"/>
      <c r="G240" s="59"/>
      <c r="H240" s="80"/>
      <c r="I240" s="241"/>
      <c r="J240" s="276"/>
      <c r="K240" s="277"/>
      <c r="L240" s="277"/>
      <c r="M240" s="277"/>
      <c r="N240" s="277"/>
      <c r="O240" s="277"/>
      <c r="P240" s="277"/>
      <c r="Q240" s="277"/>
      <c r="R240" s="270"/>
      <c r="S240" s="270"/>
      <c r="T240" s="84"/>
      <c r="U240" s="84"/>
      <c r="V240" s="84"/>
      <c r="W240" s="84"/>
      <c r="X240" s="84"/>
      <c r="Y240" s="347"/>
      <c r="Z240" s="89"/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264"/>
      <c r="AW240" s="264"/>
      <c r="AX240" s="264"/>
      <c r="AY240" s="264"/>
      <c r="AZ240" s="264"/>
      <c r="BA240" s="267"/>
      <c r="BB240" s="267"/>
      <c r="BC240" s="267"/>
      <c r="BD240" s="267"/>
      <c r="BE240" s="267"/>
      <c r="BF240" s="267"/>
      <c r="BG240" s="268"/>
      <c r="BH240" s="50"/>
      <c r="BI240" s="15"/>
      <c r="BJ240" s="11"/>
    </row>
    <row r="241" spans="1:62" x14ac:dyDescent="0.3">
      <c r="A241" s="212"/>
      <c r="B241" s="58"/>
      <c r="C241" s="58"/>
      <c r="D241" s="70"/>
      <c r="E241" s="79"/>
      <c r="F241" s="59"/>
      <c r="G241" s="214"/>
      <c r="H241" s="80"/>
      <c r="I241" s="241"/>
      <c r="J241" s="276"/>
      <c r="K241" s="277"/>
      <c r="L241" s="277"/>
      <c r="M241" s="277"/>
      <c r="N241" s="277"/>
      <c r="O241" s="277"/>
      <c r="P241" s="277"/>
      <c r="Q241" s="277"/>
      <c r="R241" s="270"/>
      <c r="S241" s="270"/>
      <c r="T241" s="84"/>
      <c r="U241" s="84"/>
      <c r="V241" s="84"/>
      <c r="W241" s="84"/>
      <c r="X241" s="84"/>
      <c r="Y241" s="347"/>
      <c r="Z241" s="89"/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264"/>
      <c r="AW241" s="264"/>
      <c r="AX241" s="264"/>
      <c r="AY241" s="264"/>
      <c r="AZ241" s="264"/>
      <c r="BA241" s="267"/>
      <c r="BB241" s="267"/>
      <c r="BC241" s="267"/>
      <c r="BD241" s="267"/>
      <c r="BE241" s="267"/>
      <c r="BF241" s="267"/>
      <c r="BG241" s="268"/>
      <c r="BH241" s="50"/>
      <c r="BI241" s="15"/>
      <c r="BJ241" s="11"/>
    </row>
    <row r="242" spans="1:62" x14ac:dyDescent="0.3">
      <c r="A242" s="212"/>
      <c r="B242" s="58"/>
      <c r="C242" s="58"/>
      <c r="D242" s="70"/>
      <c r="E242" s="79"/>
      <c r="F242" s="214"/>
      <c r="G242" s="214"/>
      <c r="H242" s="80"/>
      <c r="I242" s="241"/>
      <c r="J242" s="276"/>
      <c r="K242" s="277"/>
      <c r="L242" s="277"/>
      <c r="M242" s="277"/>
      <c r="N242" s="277"/>
      <c r="O242" s="277"/>
      <c r="P242" s="277"/>
      <c r="Q242" s="277"/>
      <c r="R242" s="270"/>
      <c r="S242" s="270"/>
      <c r="T242" s="84"/>
      <c r="U242" s="84"/>
      <c r="V242" s="84"/>
      <c r="W242" s="84"/>
      <c r="X242" s="84"/>
      <c r="Y242" s="347"/>
      <c r="Z242" s="89"/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264"/>
      <c r="AW242" s="264"/>
      <c r="AX242" s="264"/>
      <c r="AY242" s="264"/>
      <c r="AZ242" s="264"/>
      <c r="BA242" s="267"/>
      <c r="BB242" s="267"/>
      <c r="BC242" s="267"/>
      <c r="BD242" s="267"/>
      <c r="BE242" s="267"/>
      <c r="BF242" s="267"/>
      <c r="BG242" s="268"/>
      <c r="BH242" s="219"/>
      <c r="BI242" s="220"/>
      <c r="BJ242" s="11"/>
    </row>
    <row r="243" spans="1:62" x14ac:dyDescent="0.3">
      <c r="A243" s="212"/>
      <c r="B243" s="58"/>
      <c r="C243" s="58"/>
      <c r="D243" s="70"/>
      <c r="E243" s="79"/>
      <c r="F243" s="214"/>
      <c r="G243" s="214"/>
      <c r="H243" s="80"/>
      <c r="I243" s="241"/>
      <c r="J243" s="276"/>
      <c r="K243" s="277"/>
      <c r="L243" s="277"/>
      <c r="M243" s="277"/>
      <c r="N243" s="277"/>
      <c r="O243" s="277"/>
      <c r="P243" s="277"/>
      <c r="Q243" s="277"/>
      <c r="R243" s="270"/>
      <c r="S243" s="270"/>
      <c r="T243" s="84"/>
      <c r="U243" s="84"/>
      <c r="V243" s="84"/>
      <c r="W243" s="84"/>
      <c r="X243" s="84"/>
      <c r="Y243" s="347"/>
      <c r="Z243" s="89"/>
      <c r="AA243" s="89"/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264"/>
      <c r="AW243" s="264"/>
      <c r="AX243" s="264"/>
      <c r="AY243" s="264"/>
      <c r="AZ243" s="264"/>
      <c r="BA243" s="267"/>
      <c r="BB243" s="267"/>
      <c r="BC243" s="267"/>
      <c r="BD243" s="267"/>
      <c r="BE243" s="267"/>
      <c r="BF243" s="267"/>
      <c r="BG243" s="268"/>
      <c r="BH243" s="219"/>
      <c r="BI243" s="220"/>
      <c r="BJ243" s="11"/>
    </row>
    <row r="244" spans="1:62" x14ac:dyDescent="0.3">
      <c r="A244" s="212"/>
      <c r="B244" s="58"/>
      <c r="C244" s="58"/>
      <c r="D244" s="70"/>
      <c r="E244" s="79"/>
      <c r="F244" s="214"/>
      <c r="G244" s="214"/>
      <c r="H244" s="80"/>
      <c r="I244" s="241"/>
      <c r="J244" s="276"/>
      <c r="K244" s="277"/>
      <c r="L244" s="277"/>
      <c r="M244" s="277"/>
      <c r="N244" s="277"/>
      <c r="O244" s="277"/>
      <c r="P244" s="277"/>
      <c r="Q244" s="277"/>
      <c r="R244" s="270"/>
      <c r="S244" s="270"/>
      <c r="T244" s="84"/>
      <c r="U244" s="84"/>
      <c r="V244" s="84"/>
      <c r="W244" s="84"/>
      <c r="X244" s="84"/>
      <c r="Y244" s="347"/>
      <c r="Z244" s="89"/>
      <c r="AA244" s="89"/>
      <c r="AB244" s="89"/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264"/>
      <c r="AW244" s="264"/>
      <c r="AX244" s="264"/>
      <c r="AY244" s="264"/>
      <c r="AZ244" s="264"/>
      <c r="BA244" s="267"/>
      <c r="BB244" s="267"/>
      <c r="BC244" s="267"/>
      <c r="BD244" s="267"/>
      <c r="BE244" s="267"/>
      <c r="BF244" s="267"/>
      <c r="BG244" s="268"/>
      <c r="BH244" s="219"/>
      <c r="BI244" s="220"/>
      <c r="BJ244" s="11"/>
    </row>
    <row r="245" spans="1:62" x14ac:dyDescent="0.3">
      <c r="A245" s="212"/>
      <c r="B245" s="58"/>
      <c r="C245" s="58"/>
      <c r="D245" s="70"/>
      <c r="E245" s="79"/>
      <c r="F245" s="214"/>
      <c r="G245" s="214"/>
      <c r="H245" s="80"/>
      <c r="I245" s="241"/>
      <c r="J245" s="276"/>
      <c r="K245" s="277"/>
      <c r="L245" s="277"/>
      <c r="M245" s="277"/>
      <c r="N245" s="277"/>
      <c r="O245" s="277"/>
      <c r="P245" s="277"/>
      <c r="Q245" s="277"/>
      <c r="R245" s="270"/>
      <c r="S245" s="270"/>
      <c r="T245" s="84"/>
      <c r="U245" s="84"/>
      <c r="V245" s="84"/>
      <c r="W245" s="84"/>
      <c r="X245" s="84"/>
      <c r="Y245" s="347"/>
      <c r="Z245" s="89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/>
      <c r="AO245" s="89"/>
      <c r="AP245" s="89"/>
      <c r="AQ245" s="89"/>
      <c r="AR245" s="89"/>
      <c r="AS245" s="89"/>
      <c r="AT245" s="89"/>
      <c r="AU245" s="89"/>
      <c r="AV245" s="264"/>
      <c r="AW245" s="264"/>
      <c r="AX245" s="264"/>
      <c r="AY245" s="264"/>
      <c r="AZ245" s="264"/>
      <c r="BA245" s="267"/>
      <c r="BB245" s="267"/>
      <c r="BC245" s="267"/>
      <c r="BD245" s="267"/>
      <c r="BE245" s="267"/>
      <c r="BF245" s="267"/>
      <c r="BG245" s="268"/>
      <c r="BH245" s="219"/>
      <c r="BI245" s="220"/>
      <c r="BJ245" s="11"/>
    </row>
    <row r="246" spans="1:62" x14ac:dyDescent="0.3">
      <c r="A246" s="212"/>
      <c r="B246" s="58"/>
      <c r="C246" s="58"/>
      <c r="D246" s="70"/>
      <c r="E246" s="79"/>
      <c r="F246" s="5"/>
      <c r="G246" s="214"/>
      <c r="H246" s="80"/>
      <c r="I246" s="241"/>
      <c r="J246" s="276"/>
      <c r="K246" s="277"/>
      <c r="L246" s="277"/>
      <c r="M246" s="277"/>
      <c r="N246" s="277"/>
      <c r="O246" s="277"/>
      <c r="P246" s="277"/>
      <c r="Q246" s="277"/>
      <c r="R246" s="270"/>
      <c r="S246" s="270"/>
      <c r="T246" s="84"/>
      <c r="U246" s="84"/>
      <c r="V246" s="84"/>
      <c r="W246" s="84"/>
      <c r="X246" s="84"/>
      <c r="Y246" s="347"/>
      <c r="Z246" s="89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/>
      <c r="AO246" s="89"/>
      <c r="AP246" s="89"/>
      <c r="AQ246" s="89"/>
      <c r="AR246" s="89"/>
      <c r="AS246" s="89"/>
      <c r="AT246" s="89"/>
      <c r="AU246" s="89"/>
      <c r="AV246" s="264"/>
      <c r="AW246" s="264"/>
      <c r="AX246" s="264"/>
      <c r="AY246" s="264"/>
      <c r="AZ246" s="264"/>
      <c r="BA246" s="267"/>
      <c r="BB246" s="267"/>
      <c r="BC246" s="267"/>
      <c r="BD246" s="267"/>
      <c r="BE246" s="267"/>
      <c r="BF246" s="267"/>
      <c r="BG246" s="268"/>
      <c r="BH246" s="219"/>
      <c r="BI246" s="220"/>
      <c r="BJ246" s="11"/>
    </row>
    <row r="247" spans="1:62" x14ac:dyDescent="0.3">
      <c r="A247" s="212"/>
      <c r="B247" s="58"/>
      <c r="C247" s="58"/>
      <c r="D247" s="70"/>
      <c r="E247" s="79"/>
      <c r="F247" s="5"/>
      <c r="G247" s="214"/>
      <c r="H247" s="80"/>
      <c r="I247" s="241"/>
      <c r="J247" s="276"/>
      <c r="K247" s="277"/>
      <c r="L247" s="277"/>
      <c r="M247" s="277"/>
      <c r="N247" s="277"/>
      <c r="O247" s="277"/>
      <c r="P247" s="277"/>
      <c r="Q247" s="277"/>
      <c r="R247" s="270"/>
      <c r="S247" s="270"/>
      <c r="T247" s="84"/>
      <c r="U247" s="84"/>
      <c r="V247" s="84"/>
      <c r="W247" s="84"/>
      <c r="X247" s="84"/>
      <c r="Y247" s="347"/>
      <c r="Z247" s="89"/>
      <c r="AA247" s="89"/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264"/>
      <c r="AW247" s="264"/>
      <c r="AX247" s="264"/>
      <c r="AY247" s="264"/>
      <c r="AZ247" s="264"/>
      <c r="BA247" s="267"/>
      <c r="BB247" s="267"/>
      <c r="BC247" s="267"/>
      <c r="BD247" s="267"/>
      <c r="BE247" s="267"/>
      <c r="BF247" s="267"/>
      <c r="BG247" s="268"/>
      <c r="BH247" s="219"/>
      <c r="BI247" s="220"/>
      <c r="BJ247" s="11"/>
    </row>
    <row r="248" spans="1:62" x14ac:dyDescent="0.3">
      <c r="A248" s="212"/>
      <c r="B248" s="58"/>
      <c r="C248" s="58"/>
      <c r="D248" s="70"/>
      <c r="E248" s="79"/>
      <c r="F248" s="5"/>
      <c r="G248" s="214"/>
      <c r="H248" s="80"/>
      <c r="I248" s="241"/>
      <c r="J248" s="276"/>
      <c r="K248" s="277"/>
      <c r="L248" s="277"/>
      <c r="M248" s="277"/>
      <c r="N248" s="277"/>
      <c r="O248" s="277"/>
      <c r="P248" s="277"/>
      <c r="Q248" s="277"/>
      <c r="R248" s="270"/>
      <c r="S248" s="270"/>
      <c r="T248" s="84"/>
      <c r="U248" s="84"/>
      <c r="V248" s="84"/>
      <c r="W248" s="84"/>
      <c r="X248" s="84"/>
      <c r="Y248" s="347"/>
      <c r="Z248" s="89"/>
      <c r="AA248" s="89"/>
      <c r="AB248" s="89"/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264"/>
      <c r="AW248" s="264"/>
      <c r="AX248" s="264"/>
      <c r="AY248" s="264"/>
      <c r="AZ248" s="264"/>
      <c r="BA248" s="267"/>
      <c r="BB248" s="267"/>
      <c r="BC248" s="267"/>
      <c r="BD248" s="267"/>
      <c r="BE248" s="267"/>
      <c r="BF248" s="267"/>
      <c r="BG248" s="268"/>
      <c r="BH248" s="50">
        <f>SUM(Z226:BG248)</f>
        <v>0</v>
      </c>
      <c r="BI248" s="15">
        <f>SUM(J226:X248)</f>
        <v>0</v>
      </c>
      <c r="BJ248" s="11"/>
    </row>
    <row r="249" spans="1:62" x14ac:dyDescent="0.3">
      <c r="A249" s="212"/>
      <c r="B249" s="58"/>
      <c r="C249" s="58"/>
      <c r="D249" s="70"/>
      <c r="E249" s="211"/>
      <c r="F249" s="59"/>
      <c r="G249" s="214"/>
      <c r="H249" s="232"/>
      <c r="I249" s="345"/>
      <c r="J249" s="276"/>
      <c r="K249" s="277"/>
      <c r="L249" s="277"/>
      <c r="M249" s="277"/>
      <c r="N249" s="277"/>
      <c r="O249" s="277"/>
      <c r="P249" s="277"/>
      <c r="Q249" s="277"/>
      <c r="R249" s="270"/>
      <c r="S249" s="270"/>
      <c r="T249" s="84"/>
      <c r="U249" s="84"/>
      <c r="V249" s="84"/>
      <c r="W249" s="84"/>
      <c r="X249" s="84"/>
      <c r="Y249" s="347"/>
      <c r="Z249" s="89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264"/>
      <c r="AW249" s="264"/>
      <c r="AX249" s="264"/>
      <c r="AY249" s="264"/>
      <c r="AZ249" s="264"/>
      <c r="BA249" s="267"/>
      <c r="BB249" s="267"/>
      <c r="BC249" s="267"/>
      <c r="BD249" s="267"/>
      <c r="BE249" s="267"/>
      <c r="BF249" s="267"/>
      <c r="BG249" s="268"/>
      <c r="BH249" s="50"/>
      <c r="BI249" s="15"/>
      <c r="BJ249" s="11"/>
    </row>
    <row r="250" spans="1:62" x14ac:dyDescent="0.3">
      <c r="A250" s="212"/>
      <c r="B250" s="58"/>
      <c r="C250" s="58"/>
      <c r="D250" s="70"/>
      <c r="E250" s="211"/>
      <c r="F250" s="59"/>
      <c r="G250" s="214"/>
      <c r="H250" s="232"/>
      <c r="I250" s="345"/>
      <c r="J250" s="276"/>
      <c r="K250" s="277"/>
      <c r="L250" s="277"/>
      <c r="M250" s="277"/>
      <c r="N250" s="277"/>
      <c r="O250" s="277"/>
      <c r="P250" s="277"/>
      <c r="Q250" s="277"/>
      <c r="R250" s="270"/>
      <c r="S250" s="270"/>
      <c r="T250" s="84"/>
      <c r="U250" s="84"/>
      <c r="V250" s="84"/>
      <c r="W250" s="84"/>
      <c r="X250" s="84"/>
      <c r="Y250" s="347"/>
      <c r="Z250" s="89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264"/>
      <c r="AW250" s="264"/>
      <c r="AX250" s="264"/>
      <c r="AY250" s="264"/>
      <c r="AZ250" s="264"/>
      <c r="BA250" s="267"/>
      <c r="BB250" s="267"/>
      <c r="BC250" s="267"/>
      <c r="BD250" s="267"/>
      <c r="BE250" s="267"/>
      <c r="BF250" s="267"/>
      <c r="BG250" s="268"/>
      <c r="BH250" s="50"/>
      <c r="BI250" s="15"/>
      <c r="BJ250" s="11"/>
    </row>
    <row r="251" spans="1:62" x14ac:dyDescent="0.3">
      <c r="A251" s="212"/>
      <c r="B251" s="58"/>
      <c r="C251" s="58"/>
      <c r="D251" s="70"/>
      <c r="E251" s="79"/>
      <c r="F251" s="5"/>
      <c r="G251" s="59"/>
      <c r="H251" s="80"/>
      <c r="I251" s="241"/>
      <c r="J251" s="276"/>
      <c r="K251" s="277"/>
      <c r="L251" s="277"/>
      <c r="M251" s="277"/>
      <c r="N251" s="277"/>
      <c r="O251" s="277"/>
      <c r="P251" s="277"/>
      <c r="Q251" s="277"/>
      <c r="R251" s="270"/>
      <c r="S251" s="270"/>
      <c r="T251" s="84"/>
      <c r="U251" s="84"/>
      <c r="V251" s="84"/>
      <c r="W251" s="84"/>
      <c r="X251" s="84"/>
      <c r="Y251" s="347"/>
      <c r="Z251" s="89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264"/>
      <c r="AW251" s="264"/>
      <c r="AX251" s="264"/>
      <c r="AY251" s="264"/>
      <c r="AZ251" s="264"/>
      <c r="BA251" s="267"/>
      <c r="BB251" s="267"/>
      <c r="BC251" s="267"/>
      <c r="BD251" s="267"/>
      <c r="BE251" s="267"/>
      <c r="BF251" s="267"/>
      <c r="BG251" s="268"/>
      <c r="BH251" s="219"/>
      <c r="BI251" s="220"/>
      <c r="BJ251" s="11"/>
    </row>
    <row r="252" spans="1:62" x14ac:dyDescent="0.3">
      <c r="A252" s="212"/>
      <c r="B252" s="58"/>
      <c r="C252" s="58"/>
      <c r="D252" s="70"/>
      <c r="E252" s="79"/>
      <c r="F252" s="5"/>
      <c r="G252" s="59"/>
      <c r="H252" s="80"/>
      <c r="I252" s="241"/>
      <c r="J252" s="276"/>
      <c r="K252" s="277"/>
      <c r="L252" s="277"/>
      <c r="M252" s="277"/>
      <c r="N252" s="277"/>
      <c r="O252" s="277"/>
      <c r="P252" s="277"/>
      <c r="Q252" s="277"/>
      <c r="R252" s="270"/>
      <c r="S252" s="270"/>
      <c r="T252" s="84"/>
      <c r="U252" s="84"/>
      <c r="V252" s="84"/>
      <c r="W252" s="84"/>
      <c r="X252" s="84"/>
      <c r="Y252" s="347"/>
      <c r="Z252" s="89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264"/>
      <c r="AW252" s="264"/>
      <c r="AX252" s="264"/>
      <c r="AY252" s="264"/>
      <c r="AZ252" s="264"/>
      <c r="BA252" s="267"/>
      <c r="BB252" s="267"/>
      <c r="BC252" s="267"/>
      <c r="BD252" s="267"/>
      <c r="BE252" s="267"/>
      <c r="BF252" s="267"/>
      <c r="BG252" s="268"/>
      <c r="BH252" s="219"/>
      <c r="BI252" s="220"/>
      <c r="BJ252" s="11"/>
    </row>
    <row r="253" spans="1:62" x14ac:dyDescent="0.3">
      <c r="A253" s="212"/>
      <c r="B253" s="58"/>
      <c r="C253" s="58"/>
      <c r="D253" s="70"/>
      <c r="E253" s="79"/>
      <c r="F253" s="5"/>
      <c r="G253" s="214"/>
      <c r="H253" s="80"/>
      <c r="I253" s="241"/>
      <c r="J253" s="276"/>
      <c r="K253" s="277"/>
      <c r="L253" s="277"/>
      <c r="M253" s="277"/>
      <c r="N253" s="277"/>
      <c r="O253" s="277"/>
      <c r="P253" s="277"/>
      <c r="Q253" s="277"/>
      <c r="R253" s="270"/>
      <c r="S253" s="270"/>
      <c r="T253" s="84"/>
      <c r="U253" s="84"/>
      <c r="V253" s="84"/>
      <c r="W253" s="84"/>
      <c r="X253" s="84"/>
      <c r="Y253" s="347"/>
      <c r="Z253" s="89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/>
      <c r="AO253" s="89"/>
      <c r="AP253" s="89"/>
      <c r="AQ253" s="89"/>
      <c r="AR253" s="89"/>
      <c r="AS253" s="89"/>
      <c r="AT253" s="89"/>
      <c r="AU253" s="89"/>
      <c r="AV253" s="264"/>
      <c r="AW253" s="264"/>
      <c r="AX253" s="264"/>
      <c r="AY253" s="264"/>
      <c r="AZ253" s="264"/>
      <c r="BA253" s="267"/>
      <c r="BB253" s="267"/>
      <c r="BC253" s="267"/>
      <c r="BD253" s="267"/>
      <c r="BE253" s="267"/>
      <c r="BF253" s="267"/>
      <c r="BG253" s="268"/>
      <c r="BH253" s="50"/>
      <c r="BI253" s="15"/>
      <c r="BJ253" s="11"/>
    </row>
    <row r="254" spans="1:62" x14ac:dyDescent="0.3">
      <c r="A254" s="212"/>
      <c r="B254" s="58"/>
      <c r="C254" s="58"/>
      <c r="D254" s="70"/>
      <c r="E254" s="79"/>
      <c r="F254" s="5"/>
      <c r="G254" s="214"/>
      <c r="H254" s="80"/>
      <c r="I254" s="241"/>
      <c r="J254" s="276"/>
      <c r="K254" s="277"/>
      <c r="L254" s="277"/>
      <c r="M254" s="277"/>
      <c r="N254" s="277"/>
      <c r="O254" s="277"/>
      <c r="P254" s="277"/>
      <c r="Q254" s="277"/>
      <c r="R254" s="270"/>
      <c r="S254" s="270"/>
      <c r="T254" s="84"/>
      <c r="U254" s="84"/>
      <c r="V254" s="84"/>
      <c r="W254" s="84"/>
      <c r="X254" s="84"/>
      <c r="Y254" s="347"/>
      <c r="Z254" s="89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/>
      <c r="AO254" s="89"/>
      <c r="AP254" s="89"/>
      <c r="AQ254" s="89"/>
      <c r="AR254" s="89"/>
      <c r="AS254" s="89"/>
      <c r="AT254" s="89"/>
      <c r="AU254" s="89"/>
      <c r="AV254" s="264"/>
      <c r="AW254" s="264"/>
      <c r="AX254" s="264"/>
      <c r="AY254" s="264"/>
      <c r="AZ254" s="264"/>
      <c r="BA254" s="267"/>
      <c r="BB254" s="267"/>
      <c r="BC254" s="267"/>
      <c r="BD254" s="267"/>
      <c r="BE254" s="267"/>
      <c r="BF254" s="267"/>
      <c r="BG254" s="268"/>
      <c r="BH254" s="50"/>
      <c r="BI254" s="15"/>
      <c r="BJ254" s="11"/>
    </row>
    <row r="255" spans="1:62" x14ac:dyDescent="0.3">
      <c r="A255" s="212"/>
      <c r="B255" s="58"/>
      <c r="C255" s="58"/>
      <c r="D255" s="70"/>
      <c r="E255" s="79"/>
      <c r="F255" s="5"/>
      <c r="G255" s="59"/>
      <c r="H255" s="80"/>
      <c r="I255" s="241"/>
      <c r="J255" s="276"/>
      <c r="K255" s="277"/>
      <c r="L255" s="277"/>
      <c r="M255" s="277"/>
      <c r="N255" s="277"/>
      <c r="O255" s="277"/>
      <c r="P255" s="277"/>
      <c r="Q255" s="277"/>
      <c r="R255" s="270"/>
      <c r="S255" s="270"/>
      <c r="T255" s="84"/>
      <c r="U255" s="84"/>
      <c r="V255" s="84"/>
      <c r="W255" s="84"/>
      <c r="X255" s="84"/>
      <c r="Y255" s="347"/>
      <c r="Z255" s="89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264"/>
      <c r="AW255" s="264"/>
      <c r="AX255" s="264"/>
      <c r="AY255" s="264"/>
      <c r="AZ255" s="264"/>
      <c r="BA255" s="267"/>
      <c r="BB255" s="267"/>
      <c r="BC255" s="267"/>
      <c r="BD255" s="267"/>
      <c r="BE255" s="267"/>
      <c r="BF255" s="267"/>
      <c r="BG255" s="268"/>
      <c r="BH255" s="50"/>
      <c r="BI255" s="15"/>
      <c r="BJ255" s="11"/>
    </row>
    <row r="256" spans="1:62" x14ac:dyDescent="0.3">
      <c r="A256" s="212"/>
      <c r="B256" s="58"/>
      <c r="C256" s="58"/>
      <c r="D256" s="70"/>
      <c r="E256" s="79"/>
      <c r="F256" s="5"/>
      <c r="G256" s="59"/>
      <c r="H256" s="80"/>
      <c r="I256" s="241"/>
      <c r="J256" s="276"/>
      <c r="K256" s="277"/>
      <c r="L256" s="277"/>
      <c r="M256" s="277"/>
      <c r="N256" s="277"/>
      <c r="O256" s="277"/>
      <c r="P256" s="277"/>
      <c r="Q256" s="277"/>
      <c r="R256" s="270"/>
      <c r="S256" s="270"/>
      <c r="T256" s="84"/>
      <c r="U256" s="84"/>
      <c r="V256" s="84"/>
      <c r="W256" s="84"/>
      <c r="X256" s="84"/>
      <c r="Y256" s="347"/>
      <c r="Z256" s="89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264"/>
      <c r="AW256" s="264"/>
      <c r="AX256" s="264"/>
      <c r="AY256" s="264"/>
      <c r="AZ256" s="264"/>
      <c r="BA256" s="267"/>
      <c r="BB256" s="267"/>
      <c r="BC256" s="267"/>
      <c r="BD256" s="267"/>
      <c r="BE256" s="267"/>
      <c r="BF256" s="267"/>
      <c r="BG256" s="268"/>
      <c r="BH256" s="50"/>
      <c r="BI256" s="15"/>
      <c r="BJ256" s="11"/>
    </row>
    <row r="257" spans="1:62" x14ac:dyDescent="0.3">
      <c r="A257" s="212"/>
      <c r="B257" s="58"/>
      <c r="C257" s="58"/>
      <c r="D257" s="70"/>
      <c r="E257" s="79"/>
      <c r="F257" s="5"/>
      <c r="G257" s="59"/>
      <c r="H257" s="80"/>
      <c r="I257" s="241"/>
      <c r="J257" s="276"/>
      <c r="K257" s="277"/>
      <c r="L257" s="277"/>
      <c r="M257" s="277"/>
      <c r="N257" s="277"/>
      <c r="O257" s="277"/>
      <c r="P257" s="277"/>
      <c r="Q257" s="277"/>
      <c r="R257" s="270"/>
      <c r="S257" s="270"/>
      <c r="T257" s="84"/>
      <c r="U257" s="84"/>
      <c r="V257" s="84"/>
      <c r="W257" s="84"/>
      <c r="X257" s="84"/>
      <c r="Y257" s="347"/>
      <c r="Z257" s="89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264"/>
      <c r="AW257" s="264"/>
      <c r="AX257" s="264"/>
      <c r="AY257" s="264"/>
      <c r="AZ257" s="264"/>
      <c r="BA257" s="267"/>
      <c r="BB257" s="267"/>
      <c r="BC257" s="267"/>
      <c r="BD257" s="267"/>
      <c r="BE257" s="267"/>
      <c r="BF257" s="267"/>
      <c r="BG257" s="268"/>
      <c r="BH257" s="50"/>
      <c r="BI257" s="15"/>
      <c r="BJ257" s="11"/>
    </row>
    <row r="258" spans="1:62" x14ac:dyDescent="0.3">
      <c r="A258" s="212"/>
      <c r="B258" s="58"/>
      <c r="C258" s="58"/>
      <c r="D258" s="70"/>
      <c r="E258" s="79"/>
      <c r="F258" s="5"/>
      <c r="G258" s="214"/>
      <c r="H258" s="80"/>
      <c r="I258" s="241"/>
      <c r="J258" s="276"/>
      <c r="K258" s="277"/>
      <c r="L258" s="277"/>
      <c r="M258" s="277"/>
      <c r="N258" s="277"/>
      <c r="O258" s="277"/>
      <c r="P258" s="277"/>
      <c r="Q258" s="277"/>
      <c r="R258" s="270"/>
      <c r="S258" s="270"/>
      <c r="T258" s="84"/>
      <c r="U258" s="84"/>
      <c r="V258" s="84"/>
      <c r="W258" s="84"/>
      <c r="X258" s="84"/>
      <c r="Y258" s="347"/>
      <c r="Z258" s="89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264"/>
      <c r="AW258" s="264"/>
      <c r="AX258" s="264"/>
      <c r="AY258" s="264"/>
      <c r="AZ258" s="264"/>
      <c r="BA258" s="267"/>
      <c r="BB258" s="267"/>
      <c r="BC258" s="267"/>
      <c r="BD258" s="267"/>
      <c r="BE258" s="267"/>
      <c r="BF258" s="267"/>
      <c r="BG258" s="268"/>
      <c r="BH258" s="219"/>
      <c r="BI258" s="220"/>
      <c r="BJ258" s="11"/>
    </row>
    <row r="259" spans="1:62" x14ac:dyDescent="0.3">
      <c r="A259" s="212"/>
      <c r="B259" s="58"/>
      <c r="C259" s="58"/>
      <c r="D259" s="70"/>
      <c r="E259" s="79"/>
      <c r="F259" s="5"/>
      <c r="G259" s="214"/>
      <c r="H259" s="80"/>
      <c r="I259" s="241"/>
      <c r="J259" s="276"/>
      <c r="K259" s="277"/>
      <c r="L259" s="277"/>
      <c r="M259" s="277"/>
      <c r="N259" s="277"/>
      <c r="O259" s="277"/>
      <c r="P259" s="277"/>
      <c r="Q259" s="277"/>
      <c r="R259" s="270"/>
      <c r="S259" s="270"/>
      <c r="T259" s="84"/>
      <c r="U259" s="84"/>
      <c r="V259" s="84"/>
      <c r="W259" s="84"/>
      <c r="X259" s="84"/>
      <c r="Y259" s="347"/>
      <c r="Z259" s="89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264"/>
      <c r="AW259" s="264"/>
      <c r="AX259" s="264"/>
      <c r="AY259" s="264"/>
      <c r="AZ259" s="264"/>
      <c r="BA259" s="267"/>
      <c r="BB259" s="267"/>
      <c r="BC259" s="267"/>
      <c r="BD259" s="267"/>
      <c r="BE259" s="267"/>
      <c r="BF259" s="267"/>
      <c r="BG259" s="268"/>
      <c r="BH259" s="50"/>
      <c r="BI259" s="15"/>
      <c r="BJ259" s="11"/>
    </row>
    <row r="260" spans="1:62" x14ac:dyDescent="0.3">
      <c r="A260" s="212"/>
      <c r="B260" s="58"/>
      <c r="C260" s="58"/>
      <c r="D260" s="70"/>
      <c r="E260" s="79"/>
      <c r="F260" s="5"/>
      <c r="G260" s="214"/>
      <c r="H260" s="80"/>
      <c r="I260" s="241"/>
      <c r="J260" s="276"/>
      <c r="K260" s="277"/>
      <c r="L260" s="277"/>
      <c r="M260" s="277"/>
      <c r="N260" s="277"/>
      <c r="O260" s="277"/>
      <c r="P260" s="277"/>
      <c r="Q260" s="277"/>
      <c r="R260" s="270"/>
      <c r="S260" s="270"/>
      <c r="T260" s="84"/>
      <c r="U260" s="84"/>
      <c r="V260" s="84"/>
      <c r="W260" s="84"/>
      <c r="X260" s="84"/>
      <c r="Y260" s="347"/>
      <c r="Z260" s="89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264"/>
      <c r="AW260" s="264"/>
      <c r="AX260" s="264"/>
      <c r="AY260" s="264"/>
      <c r="AZ260" s="264"/>
      <c r="BA260" s="267"/>
      <c r="BB260" s="267"/>
      <c r="BC260" s="267"/>
      <c r="BD260" s="267"/>
      <c r="BE260" s="267"/>
      <c r="BF260" s="267"/>
      <c r="BG260" s="268"/>
      <c r="BH260" s="50"/>
      <c r="BI260" s="15"/>
      <c r="BJ260" s="11"/>
    </row>
    <row r="261" spans="1:62" x14ac:dyDescent="0.3">
      <c r="A261" s="212"/>
      <c r="B261" s="58"/>
      <c r="C261" s="58"/>
      <c r="D261" s="70"/>
      <c r="E261" s="79"/>
      <c r="F261" s="5"/>
      <c r="G261" s="59"/>
      <c r="H261" s="80"/>
      <c r="I261" s="241"/>
      <c r="J261" s="276"/>
      <c r="K261" s="277"/>
      <c r="L261" s="277"/>
      <c r="M261" s="277"/>
      <c r="N261" s="277"/>
      <c r="O261" s="277"/>
      <c r="P261" s="277"/>
      <c r="Q261" s="277"/>
      <c r="R261" s="270"/>
      <c r="S261" s="270"/>
      <c r="T261" s="84"/>
      <c r="U261" s="84"/>
      <c r="V261" s="84"/>
      <c r="W261" s="84"/>
      <c r="X261" s="84"/>
      <c r="Y261" s="347"/>
      <c r="Z261" s="89"/>
      <c r="AA261" s="89"/>
      <c r="AB261" s="89"/>
      <c r="AC261" s="89"/>
      <c r="AD261" s="89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  <c r="AP261" s="89"/>
      <c r="AQ261" s="89"/>
      <c r="AR261" s="89"/>
      <c r="AS261" s="89"/>
      <c r="AT261" s="89"/>
      <c r="AU261" s="89"/>
      <c r="AV261" s="264"/>
      <c r="AW261" s="264"/>
      <c r="AX261" s="264"/>
      <c r="AY261" s="264"/>
      <c r="AZ261" s="264"/>
      <c r="BA261" s="267"/>
      <c r="BB261" s="267"/>
      <c r="BC261" s="267"/>
      <c r="BD261" s="267"/>
      <c r="BE261" s="267"/>
      <c r="BF261" s="267"/>
      <c r="BG261" s="268"/>
      <c r="BH261" s="50"/>
      <c r="BI261" s="15"/>
      <c r="BJ261" s="11"/>
    </row>
    <row r="262" spans="1:62" x14ac:dyDescent="0.3">
      <c r="A262" s="212"/>
      <c r="B262" s="58"/>
      <c r="C262" s="58"/>
      <c r="D262" s="70"/>
      <c r="E262" s="79"/>
      <c r="F262" s="5"/>
      <c r="G262" s="59"/>
      <c r="H262" s="80"/>
      <c r="I262" s="241"/>
      <c r="J262" s="276"/>
      <c r="K262" s="277"/>
      <c r="L262" s="277"/>
      <c r="M262" s="277"/>
      <c r="N262" s="277"/>
      <c r="O262" s="277"/>
      <c r="P262" s="277"/>
      <c r="Q262" s="277"/>
      <c r="R262" s="270"/>
      <c r="S262" s="270"/>
      <c r="T262" s="84"/>
      <c r="U262" s="84"/>
      <c r="V262" s="84"/>
      <c r="W262" s="84"/>
      <c r="X262" s="84"/>
      <c r="Y262" s="347"/>
      <c r="Z262" s="89"/>
      <c r="AA262" s="89"/>
      <c r="AB262" s="89"/>
      <c r="AC262" s="89"/>
      <c r="AD262" s="89"/>
      <c r="AE262" s="89"/>
      <c r="AF262" s="89"/>
      <c r="AG262" s="89"/>
      <c r="AH262" s="89"/>
      <c r="AI262" s="89"/>
      <c r="AJ262" s="89"/>
      <c r="AK262" s="89"/>
      <c r="AL262" s="89"/>
      <c r="AM262" s="89"/>
      <c r="AN262" s="89"/>
      <c r="AO262" s="89"/>
      <c r="AP262" s="89"/>
      <c r="AQ262" s="89"/>
      <c r="AR262" s="89"/>
      <c r="AS262" s="89"/>
      <c r="AT262" s="89"/>
      <c r="AU262" s="89"/>
      <c r="AV262" s="264"/>
      <c r="AW262" s="264"/>
      <c r="AX262" s="264"/>
      <c r="AY262" s="264"/>
      <c r="AZ262" s="264"/>
      <c r="BA262" s="267"/>
      <c r="BB262" s="267"/>
      <c r="BC262" s="267"/>
      <c r="BD262" s="267"/>
      <c r="BE262" s="267"/>
      <c r="BF262" s="267"/>
      <c r="BG262" s="268"/>
      <c r="BH262" s="50"/>
      <c r="BI262" s="15"/>
      <c r="BJ262" s="11"/>
    </row>
    <row r="263" spans="1:62" x14ac:dyDescent="0.3">
      <c r="A263" s="212"/>
      <c r="B263" s="58"/>
      <c r="C263" s="58"/>
      <c r="D263" s="70"/>
      <c r="E263" s="79"/>
      <c r="F263" s="5"/>
      <c r="G263" s="214"/>
      <c r="H263" s="80"/>
      <c r="I263" s="241"/>
      <c r="J263" s="276"/>
      <c r="K263" s="277"/>
      <c r="L263" s="277"/>
      <c r="M263" s="277"/>
      <c r="N263" s="277"/>
      <c r="O263" s="277"/>
      <c r="P263" s="277"/>
      <c r="Q263" s="277"/>
      <c r="R263" s="270"/>
      <c r="S263" s="270"/>
      <c r="T263" s="84"/>
      <c r="U263" s="84"/>
      <c r="V263" s="84"/>
      <c r="W263" s="84"/>
      <c r="X263" s="84"/>
      <c r="Y263" s="347"/>
      <c r="Z263" s="89"/>
      <c r="AA263" s="89"/>
      <c r="AB263" s="89"/>
      <c r="AC263" s="89"/>
      <c r="AD263" s="89"/>
      <c r="AE263" s="89"/>
      <c r="AF263" s="89"/>
      <c r="AG263" s="89"/>
      <c r="AH263" s="89"/>
      <c r="AI263" s="89"/>
      <c r="AJ263" s="89"/>
      <c r="AK263" s="89"/>
      <c r="AL263" s="89"/>
      <c r="AM263" s="89"/>
      <c r="AN263" s="89"/>
      <c r="AO263" s="89"/>
      <c r="AP263" s="89"/>
      <c r="AQ263" s="89"/>
      <c r="AR263" s="89"/>
      <c r="AS263" s="89"/>
      <c r="AT263" s="89"/>
      <c r="AU263" s="89"/>
      <c r="AV263" s="264"/>
      <c r="AW263" s="264"/>
      <c r="AX263" s="264"/>
      <c r="AY263" s="264"/>
      <c r="AZ263" s="264"/>
      <c r="BA263" s="267"/>
      <c r="BB263" s="267"/>
      <c r="BC263" s="267"/>
      <c r="BD263" s="267"/>
      <c r="BE263" s="267"/>
      <c r="BF263" s="267"/>
      <c r="BG263" s="268"/>
      <c r="BH263" s="50"/>
      <c r="BI263" s="15"/>
      <c r="BJ263" s="11"/>
    </row>
    <row r="264" spans="1:62" x14ac:dyDescent="0.3">
      <c r="A264" s="212"/>
      <c r="B264" s="58"/>
      <c r="C264" s="58"/>
      <c r="D264" s="70"/>
      <c r="E264" s="79"/>
      <c r="F264" s="5"/>
      <c r="G264" s="214"/>
      <c r="H264" s="80"/>
      <c r="I264" s="241"/>
      <c r="J264" s="276"/>
      <c r="K264" s="277"/>
      <c r="L264" s="277"/>
      <c r="M264" s="277"/>
      <c r="N264" s="277"/>
      <c r="O264" s="277"/>
      <c r="P264" s="277"/>
      <c r="Q264" s="277"/>
      <c r="R264" s="270"/>
      <c r="S264" s="270"/>
      <c r="T264" s="84"/>
      <c r="U264" s="84"/>
      <c r="V264" s="84"/>
      <c r="W264" s="84"/>
      <c r="X264" s="84"/>
      <c r="Y264" s="347"/>
      <c r="Z264" s="89"/>
      <c r="AA264" s="89"/>
      <c r="AB264" s="89"/>
      <c r="AC264" s="89"/>
      <c r="AD264" s="89"/>
      <c r="AE264" s="89"/>
      <c r="AF264" s="89"/>
      <c r="AG264" s="89"/>
      <c r="AH264" s="89"/>
      <c r="AI264" s="89"/>
      <c r="AJ264" s="89"/>
      <c r="AK264" s="89"/>
      <c r="AL264" s="89"/>
      <c r="AM264" s="89"/>
      <c r="AN264" s="89"/>
      <c r="AO264" s="89"/>
      <c r="AP264" s="89"/>
      <c r="AQ264" s="89"/>
      <c r="AR264" s="89"/>
      <c r="AS264" s="89"/>
      <c r="AT264" s="89"/>
      <c r="AU264" s="89"/>
      <c r="AV264" s="264"/>
      <c r="AW264" s="264"/>
      <c r="AX264" s="264"/>
      <c r="AY264" s="264"/>
      <c r="AZ264" s="264"/>
      <c r="BA264" s="267"/>
      <c r="BB264" s="267"/>
      <c r="BC264" s="267"/>
      <c r="BD264" s="267"/>
      <c r="BE264" s="267"/>
      <c r="BF264" s="267"/>
      <c r="BG264" s="268"/>
      <c r="BH264" s="219"/>
      <c r="BI264" s="220"/>
      <c r="BJ264" s="11"/>
    </row>
    <row r="265" spans="1:62" x14ac:dyDescent="0.3">
      <c r="A265" s="212"/>
      <c r="B265" s="58"/>
      <c r="C265" s="58"/>
      <c r="D265" s="70"/>
      <c r="E265" s="79"/>
      <c r="F265" s="236"/>
      <c r="G265" s="240"/>
      <c r="H265" s="80"/>
      <c r="I265" s="241"/>
      <c r="J265" s="276"/>
      <c r="K265" s="276"/>
      <c r="L265" s="276"/>
      <c r="M265" s="276"/>
      <c r="N265" s="276"/>
      <c r="O265" s="276"/>
      <c r="P265" s="276"/>
      <c r="Q265" s="276"/>
      <c r="R265" s="272"/>
      <c r="S265" s="272"/>
      <c r="T265" s="83"/>
      <c r="U265" s="83"/>
      <c r="V265" s="83"/>
      <c r="W265" s="83"/>
      <c r="X265" s="83"/>
      <c r="Y265" s="349"/>
      <c r="Z265" s="237"/>
      <c r="AA265" s="237"/>
      <c r="AB265" s="237"/>
      <c r="AC265" s="237"/>
      <c r="AD265" s="237"/>
      <c r="AE265" s="237"/>
      <c r="AF265" s="237"/>
      <c r="AG265" s="237"/>
      <c r="AH265" s="237"/>
      <c r="AI265" s="237"/>
      <c r="AJ265" s="237"/>
      <c r="AK265" s="237"/>
      <c r="AL265" s="237"/>
      <c r="AM265" s="237"/>
      <c r="AN265" s="237"/>
      <c r="AO265" s="237"/>
      <c r="AP265" s="237"/>
      <c r="AQ265" s="237"/>
      <c r="AR265" s="237"/>
      <c r="AS265" s="237"/>
      <c r="AT265" s="237"/>
      <c r="AU265" s="237"/>
      <c r="AV265" s="265"/>
      <c r="AW265" s="265"/>
      <c r="AX265" s="265"/>
      <c r="AY265" s="265"/>
      <c r="AZ265" s="265"/>
      <c r="BA265" s="268"/>
      <c r="BB265" s="268"/>
      <c r="BC265" s="268"/>
      <c r="BD265" s="268"/>
      <c r="BE265" s="268"/>
      <c r="BF265" s="268"/>
      <c r="BG265" s="268"/>
      <c r="BH265" s="238"/>
      <c r="BI265" s="239"/>
      <c r="BJ265" s="11"/>
    </row>
    <row r="266" spans="1:62" x14ac:dyDescent="0.3">
      <c r="A266" s="212"/>
      <c r="B266" s="58"/>
      <c r="C266" s="58"/>
      <c r="D266" s="70"/>
      <c r="E266" s="79"/>
      <c r="F266" s="5"/>
      <c r="G266" s="214"/>
      <c r="H266" s="80"/>
      <c r="I266" s="241"/>
      <c r="J266" s="276"/>
      <c r="K266" s="276"/>
      <c r="L266" s="276"/>
      <c r="M266" s="276"/>
      <c r="N266" s="276"/>
      <c r="O266" s="276"/>
      <c r="P266" s="276"/>
      <c r="Q266" s="276"/>
      <c r="R266" s="272"/>
      <c r="S266" s="272"/>
      <c r="T266" s="83"/>
      <c r="U266" s="83"/>
      <c r="V266" s="83"/>
      <c r="W266" s="83"/>
      <c r="X266" s="83"/>
      <c r="Y266" s="349"/>
      <c r="Z266" s="237"/>
      <c r="AA266" s="237"/>
      <c r="AB266" s="237"/>
      <c r="AC266" s="237"/>
      <c r="AD266" s="237"/>
      <c r="AE266" s="237"/>
      <c r="AF266" s="237"/>
      <c r="AG266" s="237"/>
      <c r="AH266" s="237"/>
      <c r="AI266" s="237"/>
      <c r="AJ266" s="237"/>
      <c r="AK266" s="237"/>
      <c r="AL266" s="237"/>
      <c r="AM266" s="237"/>
      <c r="AN266" s="237"/>
      <c r="AO266" s="237"/>
      <c r="AP266" s="237"/>
      <c r="AQ266" s="237"/>
      <c r="AR266" s="237"/>
      <c r="AS266" s="237"/>
      <c r="AT266" s="237"/>
      <c r="AU266" s="237"/>
      <c r="AV266" s="265"/>
      <c r="AW266" s="265"/>
      <c r="AX266" s="265"/>
      <c r="AY266" s="265"/>
      <c r="AZ266" s="265"/>
      <c r="BA266" s="268"/>
      <c r="BB266" s="268"/>
      <c r="BC266" s="268"/>
      <c r="BD266" s="268"/>
      <c r="BE266" s="268"/>
      <c r="BF266" s="268"/>
      <c r="BG266" s="268"/>
      <c r="BH266" s="50"/>
      <c r="BI266" s="15"/>
      <c r="BJ266" s="11"/>
    </row>
    <row r="267" spans="1:62" x14ac:dyDescent="0.3">
      <c r="A267" s="212"/>
      <c r="B267" s="58"/>
      <c r="C267" s="58"/>
      <c r="D267" s="70"/>
      <c r="E267" s="79"/>
      <c r="F267" s="5"/>
      <c r="G267" s="214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237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65"/>
      <c r="AW267" s="265"/>
      <c r="AX267" s="265"/>
      <c r="AY267" s="265"/>
      <c r="AZ267" s="265"/>
      <c r="BA267" s="268"/>
      <c r="BB267" s="268"/>
      <c r="BC267" s="268"/>
      <c r="BD267" s="268"/>
      <c r="BE267" s="268"/>
      <c r="BF267" s="268"/>
      <c r="BG267" s="268"/>
      <c r="BH267" s="255"/>
      <c r="BI267" s="256"/>
      <c r="BJ267" s="11"/>
    </row>
    <row r="268" spans="1:62" x14ac:dyDescent="0.3">
      <c r="A268" s="212"/>
      <c r="B268" s="318"/>
      <c r="C268" s="58"/>
      <c r="D268" s="70"/>
      <c r="E268" s="79"/>
      <c r="F268" s="5"/>
      <c r="G268" s="214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237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65"/>
      <c r="AW268" s="265"/>
      <c r="AX268" s="265"/>
      <c r="AY268" s="265"/>
      <c r="AZ268" s="265"/>
      <c r="BA268" s="268"/>
      <c r="BB268" s="268"/>
      <c r="BC268" s="268"/>
      <c r="BD268" s="268"/>
      <c r="BE268" s="268"/>
      <c r="BF268" s="268"/>
      <c r="BG268" s="268"/>
      <c r="BH268" s="238"/>
      <c r="BI268" s="239"/>
      <c r="BJ268" s="11"/>
    </row>
    <row r="269" spans="1:62" x14ac:dyDescent="0.3">
      <c r="A269" s="212"/>
      <c r="B269" s="58"/>
      <c r="C269" s="58"/>
      <c r="D269" s="70"/>
      <c r="E269" s="79"/>
      <c r="F269" s="5"/>
      <c r="G269" s="214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237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65"/>
      <c r="AW269" s="265"/>
      <c r="AX269" s="265"/>
      <c r="AY269" s="265"/>
      <c r="AZ269" s="265"/>
      <c r="BA269" s="268"/>
      <c r="BB269" s="268"/>
      <c r="BC269" s="268"/>
      <c r="BD269" s="268"/>
      <c r="BE269" s="268"/>
      <c r="BF269" s="268"/>
      <c r="BG269" s="268"/>
      <c r="BH269" s="238"/>
      <c r="BI269" s="239"/>
      <c r="BJ269" s="11"/>
    </row>
    <row r="270" spans="1:62" x14ac:dyDescent="0.3">
      <c r="A270" s="212"/>
      <c r="B270" s="58"/>
      <c r="C270" s="58"/>
      <c r="D270" s="70"/>
      <c r="E270" s="79"/>
      <c r="F270" s="5"/>
      <c r="G270" s="214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237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65"/>
      <c r="AW270" s="265"/>
      <c r="AX270" s="265"/>
      <c r="AY270" s="265"/>
      <c r="AZ270" s="265"/>
      <c r="BA270" s="268"/>
      <c r="BB270" s="268"/>
      <c r="BC270" s="268"/>
      <c r="BD270" s="268"/>
      <c r="BE270" s="268"/>
      <c r="BF270" s="268"/>
      <c r="BG270" s="268"/>
      <c r="BH270" s="50"/>
      <c r="BI270" s="15"/>
      <c r="BJ270" s="11"/>
    </row>
    <row r="271" spans="1:62" x14ac:dyDescent="0.3">
      <c r="A271" s="212"/>
      <c r="B271" s="58"/>
      <c r="C271" s="58"/>
      <c r="D271" s="70"/>
      <c r="E271" s="79"/>
      <c r="F271" s="214"/>
      <c r="G271" s="214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237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65"/>
      <c r="AW271" s="265"/>
      <c r="AX271" s="265"/>
      <c r="AY271" s="265"/>
      <c r="AZ271" s="265"/>
      <c r="BA271" s="268"/>
      <c r="BB271" s="268"/>
      <c r="BC271" s="268"/>
      <c r="BD271" s="268"/>
      <c r="BE271" s="268"/>
      <c r="BF271" s="268"/>
      <c r="BG271" s="268"/>
      <c r="BH271" s="255"/>
      <c r="BI271" s="256"/>
      <c r="BJ271" s="11"/>
    </row>
    <row r="272" spans="1:62" x14ac:dyDescent="0.3">
      <c r="A272" s="212"/>
      <c r="B272" s="58"/>
      <c r="C272" s="58"/>
      <c r="D272" s="70"/>
      <c r="E272" s="79"/>
      <c r="F272" s="240"/>
      <c r="G272" s="240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237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65"/>
      <c r="AW272" s="265"/>
      <c r="AX272" s="265"/>
      <c r="AY272" s="265"/>
      <c r="AZ272" s="265"/>
      <c r="BA272" s="268"/>
      <c r="BB272" s="268"/>
      <c r="BC272" s="268"/>
      <c r="BD272" s="268"/>
      <c r="BE272" s="268"/>
      <c r="BF272" s="268"/>
      <c r="BG272" s="268"/>
      <c r="BH272" s="255"/>
      <c r="BI272" s="256"/>
      <c r="BJ272" s="11"/>
    </row>
    <row r="273" spans="1:62" x14ac:dyDescent="0.3">
      <c r="A273" s="235"/>
      <c r="B273" s="58"/>
      <c r="C273" s="58"/>
      <c r="D273" s="70"/>
      <c r="E273" s="79"/>
      <c r="F273" s="240"/>
      <c r="G273" s="240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237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65"/>
      <c r="AW273" s="265"/>
      <c r="AX273" s="265"/>
      <c r="AY273" s="265"/>
      <c r="AZ273" s="265"/>
      <c r="BA273" s="268"/>
      <c r="BB273" s="268"/>
      <c r="BC273" s="268"/>
      <c r="BD273" s="268"/>
      <c r="BE273" s="268"/>
      <c r="BF273" s="268"/>
      <c r="BG273" s="268"/>
      <c r="BH273" s="238"/>
      <c r="BI273" s="239"/>
      <c r="BJ273" s="11"/>
    </row>
    <row r="274" spans="1:62" x14ac:dyDescent="0.3">
      <c r="A274" s="235"/>
      <c r="B274" s="58"/>
      <c r="C274" s="58"/>
      <c r="D274" s="70"/>
      <c r="E274" s="79"/>
      <c r="F274" s="240"/>
      <c r="G274" s="240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237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65"/>
      <c r="AW274" s="265"/>
      <c r="AX274" s="265"/>
      <c r="AY274" s="265"/>
      <c r="AZ274" s="265"/>
      <c r="BA274" s="268"/>
      <c r="BB274" s="268"/>
      <c r="BC274" s="268"/>
      <c r="BD274" s="268"/>
      <c r="BE274" s="268"/>
      <c r="BF274" s="268"/>
      <c r="BG274" s="268"/>
      <c r="BH274" s="50">
        <f>SUM(Z249:BG274)</f>
        <v>0</v>
      </c>
      <c r="BI274" s="15">
        <f>SUM(J249:X274)</f>
        <v>0</v>
      </c>
      <c r="BJ274" s="11"/>
    </row>
    <row r="275" spans="1:62" x14ac:dyDescent="0.3">
      <c r="A275" s="235"/>
      <c r="B275" s="58"/>
      <c r="C275" s="58"/>
      <c r="D275" s="70"/>
      <c r="E275" s="79"/>
      <c r="F275" s="236"/>
      <c r="G275" s="231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237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65"/>
      <c r="AW275" s="265"/>
      <c r="AX275" s="265"/>
      <c r="AY275" s="265"/>
      <c r="AZ275" s="265"/>
      <c r="BA275" s="268"/>
      <c r="BB275" s="268"/>
      <c r="BC275" s="268"/>
      <c r="BD275" s="268"/>
      <c r="BE275" s="268"/>
      <c r="BF275" s="268"/>
      <c r="BG275" s="268"/>
      <c r="BH275" s="255"/>
      <c r="BI275" s="256"/>
      <c r="BJ275" s="11"/>
    </row>
    <row r="276" spans="1:62" x14ac:dyDescent="0.3">
      <c r="A276" s="235"/>
      <c r="B276" s="58"/>
      <c r="C276" s="58"/>
      <c r="D276" s="70"/>
      <c r="E276" s="79"/>
      <c r="F276" s="236"/>
      <c r="G276" s="231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237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65"/>
      <c r="AW276" s="265"/>
      <c r="AX276" s="265"/>
      <c r="AY276" s="265"/>
      <c r="AZ276" s="265"/>
      <c r="BA276" s="268"/>
      <c r="BB276" s="268"/>
      <c r="BC276" s="268"/>
      <c r="BD276" s="268"/>
      <c r="BE276" s="268"/>
      <c r="BF276" s="268"/>
      <c r="BG276" s="268"/>
      <c r="BH276" s="255"/>
      <c r="BI276" s="256"/>
      <c r="BJ276" s="11"/>
    </row>
    <row r="277" spans="1:62" x14ac:dyDescent="0.3">
      <c r="A277" s="235"/>
      <c r="B277" s="58"/>
      <c r="C277" s="58"/>
      <c r="D277" s="70"/>
      <c r="E277" s="79"/>
      <c r="F277" s="236"/>
      <c r="G277" s="231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237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65"/>
      <c r="AW277" s="265"/>
      <c r="AX277" s="265"/>
      <c r="AY277" s="265"/>
      <c r="AZ277" s="265"/>
      <c r="BA277" s="268"/>
      <c r="BB277" s="268"/>
      <c r="BC277" s="268"/>
      <c r="BD277" s="268"/>
      <c r="BE277" s="268"/>
      <c r="BF277" s="268"/>
      <c r="BG277" s="268"/>
      <c r="BH277" s="255"/>
      <c r="BI277" s="256"/>
      <c r="BJ277" s="11"/>
    </row>
    <row r="278" spans="1:62" x14ac:dyDescent="0.3">
      <c r="A278" s="235"/>
      <c r="B278" s="58"/>
      <c r="C278" s="58"/>
      <c r="D278" s="70"/>
      <c r="E278" s="79"/>
      <c r="F278" s="236"/>
      <c r="G278" s="231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237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65"/>
      <c r="AW278" s="265"/>
      <c r="AX278" s="265"/>
      <c r="AY278" s="265"/>
      <c r="AZ278" s="265"/>
      <c r="BA278" s="268"/>
      <c r="BB278" s="268"/>
      <c r="BC278" s="268"/>
      <c r="BD278" s="268"/>
      <c r="BE278" s="268"/>
      <c r="BF278" s="268"/>
      <c r="BG278" s="268"/>
      <c r="BH278" s="255"/>
      <c r="BI278" s="256"/>
      <c r="BJ278" s="11"/>
    </row>
    <row r="279" spans="1:62" x14ac:dyDescent="0.3">
      <c r="A279" s="235"/>
      <c r="B279" s="58"/>
      <c r="C279" s="58"/>
      <c r="D279" s="70"/>
      <c r="E279" s="79"/>
      <c r="F279" s="236"/>
      <c r="G279" s="240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237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65"/>
      <c r="AW279" s="265"/>
      <c r="AX279" s="265"/>
      <c r="AY279" s="265"/>
      <c r="AZ279" s="265"/>
      <c r="BA279" s="268"/>
      <c r="BB279" s="268"/>
      <c r="BC279" s="268"/>
      <c r="BD279" s="268"/>
      <c r="BE279" s="268"/>
      <c r="BF279" s="268"/>
      <c r="BG279" s="268"/>
      <c r="BH279" s="255"/>
      <c r="BI279" s="256"/>
      <c r="BJ279" s="11"/>
    </row>
    <row r="280" spans="1:62" x14ac:dyDescent="0.3">
      <c r="A280" s="235"/>
      <c r="B280" s="58"/>
      <c r="C280" s="58"/>
      <c r="D280" s="70"/>
      <c r="E280" s="79"/>
      <c r="F280" s="236"/>
      <c r="G280" s="240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237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65"/>
      <c r="AW280" s="265"/>
      <c r="AX280" s="265"/>
      <c r="AY280" s="265"/>
      <c r="AZ280" s="265"/>
      <c r="BA280" s="268"/>
      <c r="BB280" s="268"/>
      <c r="BC280" s="268"/>
      <c r="BD280" s="268"/>
      <c r="BE280" s="268"/>
      <c r="BF280" s="268"/>
      <c r="BG280" s="268"/>
      <c r="BH280" s="255"/>
      <c r="BI280" s="256"/>
      <c r="BJ280" s="11"/>
    </row>
    <row r="281" spans="1:62" x14ac:dyDescent="0.3">
      <c r="A281" s="235"/>
      <c r="B281" s="58"/>
      <c r="C281" s="58"/>
      <c r="D281" s="70"/>
      <c r="E281" s="79"/>
      <c r="F281" s="236"/>
      <c r="G281" s="240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237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65"/>
      <c r="AW281" s="265"/>
      <c r="AX281" s="265"/>
      <c r="AY281" s="265"/>
      <c r="AZ281" s="265"/>
      <c r="BA281" s="268"/>
      <c r="BB281" s="268"/>
      <c r="BC281" s="268"/>
      <c r="BD281" s="268"/>
      <c r="BE281" s="268"/>
      <c r="BF281" s="268"/>
      <c r="BG281" s="268"/>
      <c r="BH281" s="255"/>
      <c r="BI281" s="256"/>
      <c r="BJ281" s="11"/>
    </row>
    <row r="282" spans="1:62" x14ac:dyDescent="0.3">
      <c r="A282" s="235"/>
      <c r="B282" s="58"/>
      <c r="C282" s="58"/>
      <c r="D282" s="70"/>
      <c r="E282" s="79"/>
      <c r="F282" s="236"/>
      <c r="G282" s="240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237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65"/>
      <c r="AW282" s="265"/>
      <c r="AX282" s="265"/>
      <c r="AY282" s="265"/>
      <c r="AZ282" s="265"/>
      <c r="BA282" s="268"/>
      <c r="BB282" s="268"/>
      <c r="BC282" s="268"/>
      <c r="BD282" s="268"/>
      <c r="BE282" s="268"/>
      <c r="BF282" s="268"/>
      <c r="BG282" s="268"/>
      <c r="BH282" s="255"/>
      <c r="BI282" s="256"/>
      <c r="BJ282" s="11"/>
    </row>
    <row r="283" spans="1:62" x14ac:dyDescent="0.3">
      <c r="A283" s="235"/>
      <c r="B283" s="58"/>
      <c r="C283" s="58"/>
      <c r="D283" s="70"/>
      <c r="E283" s="79"/>
      <c r="F283" s="236"/>
      <c r="G283" s="240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237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65"/>
      <c r="AW283" s="265"/>
      <c r="AX283" s="265"/>
      <c r="AY283" s="265"/>
      <c r="AZ283" s="265"/>
      <c r="BA283" s="268"/>
      <c r="BB283" s="268"/>
      <c r="BC283" s="268"/>
      <c r="BD283" s="268"/>
      <c r="BE283" s="268"/>
      <c r="BF283" s="268"/>
      <c r="BG283" s="268"/>
      <c r="BH283" s="255"/>
      <c r="BI283" s="256"/>
      <c r="BJ283" s="11"/>
    </row>
    <row r="284" spans="1:62" x14ac:dyDescent="0.3">
      <c r="A284" s="235"/>
      <c r="B284" s="58"/>
      <c r="C284" s="58"/>
      <c r="D284" s="70"/>
      <c r="E284" s="79"/>
      <c r="F284" s="236"/>
      <c r="G284" s="240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237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65"/>
      <c r="AW284" s="265"/>
      <c r="AX284" s="265"/>
      <c r="AY284" s="265"/>
      <c r="AZ284" s="265"/>
      <c r="BA284" s="268"/>
      <c r="BB284" s="268"/>
      <c r="BC284" s="268"/>
      <c r="BD284" s="268"/>
      <c r="BE284" s="268"/>
      <c r="BF284" s="268"/>
      <c r="BG284" s="268"/>
      <c r="BH284" s="255"/>
      <c r="BI284" s="256"/>
      <c r="BJ284" s="11"/>
    </row>
    <row r="285" spans="1:62" x14ac:dyDescent="0.3">
      <c r="A285" s="235"/>
      <c r="B285" s="58"/>
      <c r="C285" s="58"/>
      <c r="D285" s="70"/>
      <c r="E285" s="79"/>
      <c r="F285" s="236"/>
      <c r="G285" s="240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237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65"/>
      <c r="AW285" s="265"/>
      <c r="AX285" s="265"/>
      <c r="AY285" s="265"/>
      <c r="AZ285" s="265"/>
      <c r="BA285" s="268"/>
      <c r="BB285" s="268"/>
      <c r="BC285" s="268"/>
      <c r="BD285" s="268"/>
      <c r="BE285" s="268"/>
      <c r="BF285" s="268"/>
      <c r="BG285" s="268"/>
      <c r="BH285" s="255"/>
      <c r="BI285" s="256"/>
      <c r="BJ285" s="11"/>
    </row>
    <row r="286" spans="1:62" x14ac:dyDescent="0.3">
      <c r="A286" s="235"/>
      <c r="B286" s="58"/>
      <c r="C286" s="58"/>
      <c r="D286" s="70"/>
      <c r="E286" s="79"/>
      <c r="F286" s="236"/>
      <c r="G286" s="240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237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65"/>
      <c r="AW286" s="265"/>
      <c r="AX286" s="265"/>
      <c r="AY286" s="265"/>
      <c r="AZ286" s="265"/>
      <c r="BA286" s="268"/>
      <c r="BB286" s="268"/>
      <c r="BC286" s="268"/>
      <c r="BD286" s="268"/>
      <c r="BE286" s="268"/>
      <c r="BF286" s="268"/>
      <c r="BG286" s="268"/>
      <c r="BH286" s="255"/>
      <c r="BI286" s="256"/>
      <c r="BJ286" s="11"/>
    </row>
    <row r="287" spans="1:62" x14ac:dyDescent="0.3">
      <c r="A287" s="235"/>
      <c r="B287" s="58"/>
      <c r="C287" s="58"/>
      <c r="D287" s="70"/>
      <c r="E287" s="79"/>
      <c r="F287" s="236"/>
      <c r="G287" s="240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237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65"/>
      <c r="AW287" s="265"/>
      <c r="AX287" s="265"/>
      <c r="AY287" s="265"/>
      <c r="AZ287" s="265"/>
      <c r="BA287" s="268"/>
      <c r="BB287" s="268"/>
      <c r="BC287" s="268"/>
      <c r="BD287" s="268"/>
      <c r="BE287" s="268"/>
      <c r="BF287" s="268"/>
      <c r="BG287" s="268"/>
      <c r="BH287" s="255"/>
      <c r="BI287" s="256"/>
      <c r="BJ287" s="11"/>
    </row>
    <row r="288" spans="1:62" x14ac:dyDescent="0.3">
      <c r="A288" s="235"/>
      <c r="B288" s="58"/>
      <c r="C288" s="58"/>
      <c r="D288" s="70"/>
      <c r="E288" s="79"/>
      <c r="F288" s="236"/>
      <c r="G288" s="240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237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65"/>
      <c r="AW288" s="265"/>
      <c r="AX288" s="265"/>
      <c r="AY288" s="265"/>
      <c r="AZ288" s="265"/>
      <c r="BA288" s="268"/>
      <c r="BB288" s="268"/>
      <c r="BC288" s="268"/>
      <c r="BD288" s="268"/>
      <c r="BE288" s="268"/>
      <c r="BF288" s="268"/>
      <c r="BG288" s="268"/>
      <c r="BH288" s="50">
        <f>SUM(Z275:BG288)</f>
        <v>0</v>
      </c>
      <c r="BI288" s="15">
        <f>SUM(J275:X288)</f>
        <v>0</v>
      </c>
      <c r="BJ288" s="11"/>
    </row>
    <row r="289" spans="1:62" x14ac:dyDescent="0.3">
      <c r="A289" s="235"/>
      <c r="B289" s="58"/>
      <c r="C289" s="58"/>
      <c r="D289" s="70"/>
      <c r="E289" s="79"/>
      <c r="F289" s="236"/>
      <c r="G289" s="240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237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65"/>
      <c r="AW289" s="265"/>
      <c r="AX289" s="265"/>
      <c r="AY289" s="265"/>
      <c r="AZ289" s="265"/>
      <c r="BA289" s="268"/>
      <c r="BB289" s="268"/>
      <c r="BC289" s="268"/>
      <c r="BD289" s="268"/>
      <c r="BE289" s="268"/>
      <c r="BF289" s="268"/>
      <c r="BG289" s="268"/>
      <c r="BH289" s="255"/>
      <c r="BI289" s="256"/>
      <c r="BJ289" s="11"/>
    </row>
    <row r="290" spans="1:62" x14ac:dyDescent="0.3">
      <c r="A290" s="235"/>
      <c r="B290" s="58"/>
      <c r="C290" s="58"/>
      <c r="D290" s="70"/>
      <c r="E290" s="79"/>
      <c r="F290" s="236"/>
      <c r="G290" s="240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237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65"/>
      <c r="AW290" s="265"/>
      <c r="AX290" s="265"/>
      <c r="AY290" s="265"/>
      <c r="AZ290" s="265"/>
      <c r="BA290" s="268"/>
      <c r="BB290" s="268"/>
      <c r="BC290" s="268"/>
      <c r="BD290" s="268"/>
      <c r="BE290" s="268"/>
      <c r="BF290" s="268"/>
      <c r="BG290" s="268"/>
      <c r="BH290" s="255"/>
      <c r="BI290" s="256"/>
      <c r="BJ290" s="11"/>
    </row>
    <row r="291" spans="1:62" x14ac:dyDescent="0.3">
      <c r="A291" s="235"/>
      <c r="B291" s="58"/>
      <c r="C291" s="58"/>
      <c r="D291" s="70"/>
      <c r="E291" s="79"/>
      <c r="F291" s="236"/>
      <c r="G291" s="240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237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65"/>
      <c r="AW291" s="265"/>
      <c r="AX291" s="265"/>
      <c r="AY291" s="265"/>
      <c r="AZ291" s="265"/>
      <c r="BA291" s="268"/>
      <c r="BB291" s="268"/>
      <c r="BC291" s="268"/>
      <c r="BD291" s="268"/>
      <c r="BE291" s="268"/>
      <c r="BF291" s="268"/>
      <c r="BG291" s="268"/>
      <c r="BH291" s="50"/>
      <c r="BI291" s="15"/>
      <c r="BJ291" s="11"/>
    </row>
    <row r="292" spans="1:62" x14ac:dyDescent="0.3">
      <c r="A292" s="235"/>
      <c r="B292" s="58"/>
      <c r="C292" s="58"/>
      <c r="D292" s="70"/>
      <c r="E292" s="79"/>
      <c r="F292" s="236"/>
      <c r="G292" s="240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237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65"/>
      <c r="AW292" s="265"/>
      <c r="AX292" s="265"/>
      <c r="AY292" s="265"/>
      <c r="AZ292" s="265"/>
      <c r="BA292" s="268"/>
      <c r="BB292" s="268"/>
      <c r="BC292" s="268"/>
      <c r="BD292" s="268"/>
      <c r="BE292" s="268"/>
      <c r="BF292" s="268"/>
      <c r="BG292" s="268"/>
      <c r="BH292" s="238"/>
      <c r="BI292" s="239"/>
      <c r="BJ292" s="11"/>
    </row>
    <row r="293" spans="1:62" x14ac:dyDescent="0.3">
      <c r="A293" s="235"/>
      <c r="B293" s="58"/>
      <c r="C293" s="58"/>
      <c r="D293" s="70"/>
      <c r="E293" s="79"/>
      <c r="F293" s="236"/>
      <c r="G293" s="240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237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65"/>
      <c r="AW293" s="265"/>
      <c r="AX293" s="265"/>
      <c r="AY293" s="265"/>
      <c r="AZ293" s="265"/>
      <c r="BA293" s="268"/>
      <c r="BB293" s="268"/>
      <c r="BC293" s="268"/>
      <c r="BD293" s="268"/>
      <c r="BE293" s="268"/>
      <c r="BF293" s="268"/>
      <c r="BG293" s="268"/>
      <c r="BH293" s="238"/>
      <c r="BI293" s="239"/>
      <c r="BJ293" s="11"/>
    </row>
    <row r="294" spans="1:62" x14ac:dyDescent="0.3">
      <c r="A294" s="235"/>
      <c r="B294" s="58"/>
      <c r="C294" s="58"/>
      <c r="D294" s="70"/>
      <c r="E294" s="79"/>
      <c r="F294" s="236"/>
      <c r="G294" s="240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237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65"/>
      <c r="AW294" s="265"/>
      <c r="AX294" s="265"/>
      <c r="AY294" s="265"/>
      <c r="AZ294" s="265"/>
      <c r="BA294" s="268"/>
      <c r="BB294" s="268"/>
      <c r="BC294" s="268"/>
      <c r="BD294" s="268"/>
      <c r="BE294" s="268"/>
      <c r="BF294" s="268"/>
      <c r="BG294" s="268"/>
      <c r="BH294" s="238"/>
      <c r="BI294" s="239"/>
      <c r="BJ294" s="11"/>
    </row>
    <row r="295" spans="1:62" x14ac:dyDescent="0.3">
      <c r="A295" s="235"/>
      <c r="B295" s="58"/>
      <c r="C295" s="58"/>
      <c r="D295" s="70"/>
      <c r="E295" s="79"/>
      <c r="F295" s="236"/>
      <c r="G295" s="240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237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65"/>
      <c r="AW295" s="265"/>
      <c r="AX295" s="265"/>
      <c r="AY295" s="265"/>
      <c r="AZ295" s="265"/>
      <c r="BA295" s="268"/>
      <c r="BB295" s="268"/>
      <c r="BC295" s="268"/>
      <c r="BD295" s="268"/>
      <c r="BE295" s="268"/>
      <c r="BF295" s="268"/>
      <c r="BG295" s="268"/>
      <c r="BH295" s="50">
        <f>SUM(Z289:BG295)</f>
        <v>0</v>
      </c>
      <c r="BI295" s="15">
        <f>SUM(J289:X295)</f>
        <v>0</v>
      </c>
      <c r="BJ295" s="11"/>
    </row>
    <row r="296" spans="1:62" x14ac:dyDescent="0.3">
      <c r="A296" s="235"/>
      <c r="B296" s="58"/>
      <c r="C296" s="58"/>
      <c r="D296" s="70"/>
      <c r="E296" s="79"/>
      <c r="F296" s="236"/>
      <c r="G296" s="240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237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65"/>
      <c r="AW296" s="265"/>
      <c r="AX296" s="265"/>
      <c r="AY296" s="265"/>
      <c r="AZ296" s="265"/>
      <c r="BA296" s="268"/>
      <c r="BB296" s="268"/>
      <c r="BC296" s="268"/>
      <c r="BD296" s="268"/>
      <c r="BE296" s="268"/>
      <c r="BF296" s="268"/>
      <c r="BG296" s="268"/>
      <c r="BH296" s="255"/>
      <c r="BI296" s="256"/>
      <c r="BJ296" s="11"/>
    </row>
    <row r="297" spans="1:62" x14ac:dyDescent="0.3">
      <c r="A297" s="235"/>
      <c r="B297" s="58"/>
      <c r="C297" s="58"/>
      <c r="D297" s="70"/>
      <c r="E297" s="79"/>
      <c r="F297" s="236"/>
      <c r="G297" s="231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237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65"/>
      <c r="AW297" s="265"/>
      <c r="AX297" s="265"/>
      <c r="AY297" s="265"/>
      <c r="AZ297" s="265"/>
      <c r="BA297" s="268"/>
      <c r="BB297" s="268"/>
      <c r="BC297" s="268"/>
      <c r="BD297" s="268"/>
      <c r="BE297" s="268"/>
      <c r="BF297" s="268"/>
      <c r="BG297" s="268"/>
      <c r="BH297" s="255"/>
      <c r="BI297" s="256"/>
      <c r="BJ297" s="11"/>
    </row>
    <row r="298" spans="1:62" x14ac:dyDescent="0.3">
      <c r="A298" s="235"/>
      <c r="B298" s="58"/>
      <c r="C298" s="58"/>
      <c r="D298" s="70"/>
      <c r="E298" s="79"/>
      <c r="F298" s="236"/>
      <c r="G298" s="231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237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65"/>
      <c r="AW298" s="265"/>
      <c r="AX298" s="265"/>
      <c r="AY298" s="265"/>
      <c r="AZ298" s="265"/>
      <c r="BA298" s="268"/>
      <c r="BB298" s="268"/>
      <c r="BC298" s="268"/>
      <c r="BD298" s="268"/>
      <c r="BE298" s="268"/>
      <c r="BF298" s="268"/>
      <c r="BG298" s="268"/>
      <c r="BH298" s="255"/>
      <c r="BI298" s="256"/>
      <c r="BJ298" s="11"/>
    </row>
    <row r="299" spans="1:62" x14ac:dyDescent="0.3">
      <c r="A299" s="235"/>
      <c r="B299" s="58"/>
      <c r="C299" s="58"/>
      <c r="D299" s="70"/>
      <c r="E299" s="79"/>
      <c r="F299" s="236"/>
      <c r="G299" s="231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237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65"/>
      <c r="AW299" s="265"/>
      <c r="AX299" s="265"/>
      <c r="AY299" s="265"/>
      <c r="AZ299" s="265"/>
      <c r="BA299" s="268"/>
      <c r="BB299" s="268"/>
      <c r="BC299" s="268"/>
      <c r="BD299" s="268"/>
      <c r="BE299" s="268"/>
      <c r="BF299" s="268"/>
      <c r="BG299" s="268"/>
      <c r="BH299" s="238"/>
      <c r="BI299" s="239"/>
      <c r="BJ299" s="11"/>
    </row>
    <row r="300" spans="1:62" x14ac:dyDescent="0.3">
      <c r="A300" s="235"/>
      <c r="B300" s="58"/>
      <c r="C300" s="58"/>
      <c r="D300" s="70"/>
      <c r="E300" s="79"/>
      <c r="F300" s="236"/>
      <c r="G300" s="231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237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65"/>
      <c r="AW300" s="265"/>
      <c r="AX300" s="265"/>
      <c r="AY300" s="265"/>
      <c r="AZ300" s="265"/>
      <c r="BA300" s="268"/>
      <c r="BB300" s="268"/>
      <c r="BC300" s="268"/>
      <c r="BD300" s="268"/>
      <c r="BE300" s="268"/>
      <c r="BF300" s="268"/>
      <c r="BG300" s="268"/>
      <c r="BH300" s="238"/>
      <c r="BI300" s="239"/>
      <c r="BJ300" s="11"/>
    </row>
    <row r="301" spans="1:62" x14ac:dyDescent="0.3">
      <c r="A301" s="235"/>
      <c r="B301" s="58"/>
      <c r="C301" s="58"/>
      <c r="D301" s="70"/>
      <c r="E301" s="79"/>
      <c r="F301" s="236"/>
      <c r="G301" s="231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237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65"/>
      <c r="AW301" s="265"/>
      <c r="AX301" s="265"/>
      <c r="AY301" s="265"/>
      <c r="AZ301" s="265"/>
      <c r="BA301" s="268"/>
      <c r="BB301" s="268"/>
      <c r="BC301" s="268"/>
      <c r="BD301" s="268"/>
      <c r="BE301" s="268"/>
      <c r="BF301" s="268"/>
      <c r="BG301" s="268"/>
      <c r="BH301" s="238"/>
      <c r="BI301" s="239"/>
      <c r="BJ301" s="11"/>
    </row>
    <row r="302" spans="1:62" x14ac:dyDescent="0.3">
      <c r="A302" s="235"/>
      <c r="B302" s="58"/>
      <c r="C302" s="58"/>
      <c r="D302" s="70"/>
      <c r="E302" s="79"/>
      <c r="F302" s="236"/>
      <c r="G302" s="231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237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65"/>
      <c r="AW302" s="265"/>
      <c r="AX302" s="265"/>
      <c r="AY302" s="265"/>
      <c r="AZ302" s="265"/>
      <c r="BA302" s="268"/>
      <c r="BB302" s="268"/>
      <c r="BC302" s="268"/>
      <c r="BD302" s="268"/>
      <c r="BE302" s="268"/>
      <c r="BF302" s="268"/>
      <c r="BG302" s="268"/>
      <c r="BH302" s="238"/>
      <c r="BI302" s="239"/>
      <c r="BJ302" s="11"/>
    </row>
    <row r="303" spans="1:62" x14ac:dyDescent="0.3">
      <c r="A303" s="235"/>
      <c r="B303" s="58"/>
      <c r="C303" s="58"/>
      <c r="D303" s="70"/>
      <c r="E303" s="79"/>
      <c r="F303" s="236"/>
      <c r="G303" s="231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237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65"/>
      <c r="AW303" s="265"/>
      <c r="AX303" s="265"/>
      <c r="AY303" s="265"/>
      <c r="AZ303" s="265"/>
      <c r="BA303" s="268"/>
      <c r="BB303" s="268"/>
      <c r="BC303" s="268"/>
      <c r="BD303" s="268"/>
      <c r="BE303" s="268"/>
      <c r="BF303" s="268"/>
      <c r="BG303" s="268"/>
      <c r="BH303" s="50"/>
      <c r="BI303" s="15"/>
      <c r="BJ303" s="11"/>
    </row>
    <row r="304" spans="1:62" x14ac:dyDescent="0.3">
      <c r="A304" s="235"/>
      <c r="B304" s="58"/>
      <c r="C304" s="58"/>
      <c r="D304" s="70"/>
      <c r="E304" s="79"/>
      <c r="F304" s="236"/>
      <c r="G304" s="231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237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65"/>
      <c r="AW304" s="265"/>
      <c r="AX304" s="265"/>
      <c r="AY304" s="265"/>
      <c r="AZ304" s="265"/>
      <c r="BA304" s="268"/>
      <c r="BB304" s="268"/>
      <c r="BC304" s="268"/>
      <c r="BD304" s="268"/>
      <c r="BE304" s="268"/>
      <c r="BF304" s="268"/>
      <c r="BG304" s="268"/>
      <c r="BH304" s="255"/>
      <c r="BI304" s="256"/>
      <c r="BJ304" s="11"/>
    </row>
    <row r="305" spans="1:62" x14ac:dyDescent="0.3">
      <c r="A305" s="235"/>
      <c r="B305" s="58"/>
      <c r="C305" s="58"/>
      <c r="D305" s="70"/>
      <c r="E305" s="79"/>
      <c r="F305" s="236"/>
      <c r="G305" s="231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237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65"/>
      <c r="AW305" s="265"/>
      <c r="AX305" s="265"/>
      <c r="AY305" s="265"/>
      <c r="AZ305" s="265"/>
      <c r="BA305" s="268"/>
      <c r="BB305" s="268"/>
      <c r="BC305" s="268"/>
      <c r="BD305" s="268"/>
      <c r="BE305" s="268"/>
      <c r="BF305" s="268"/>
      <c r="BG305" s="268"/>
      <c r="BH305" s="255"/>
      <c r="BI305" s="256"/>
      <c r="BJ305" s="11"/>
    </row>
    <row r="306" spans="1:62" x14ac:dyDescent="0.3">
      <c r="A306" s="235"/>
      <c r="B306" s="58"/>
      <c r="C306" s="58"/>
      <c r="D306" s="70"/>
      <c r="E306" s="79"/>
      <c r="F306" s="236"/>
      <c r="G306" s="231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237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65"/>
      <c r="AW306" s="265"/>
      <c r="AX306" s="265"/>
      <c r="AY306" s="265"/>
      <c r="AZ306" s="265"/>
      <c r="BA306" s="268"/>
      <c r="BB306" s="268"/>
      <c r="BC306" s="268"/>
      <c r="BD306" s="268"/>
      <c r="BE306" s="268"/>
      <c r="BF306" s="268"/>
      <c r="BG306" s="268"/>
      <c r="BH306" s="255"/>
      <c r="BI306" s="256"/>
      <c r="BJ306" s="11"/>
    </row>
    <row r="307" spans="1:62" x14ac:dyDescent="0.3">
      <c r="A307" s="235"/>
      <c r="B307" s="58"/>
      <c r="C307" s="58"/>
      <c r="D307" s="70"/>
      <c r="E307" s="79"/>
      <c r="F307" s="236"/>
      <c r="G307" s="231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237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65"/>
      <c r="AW307" s="265"/>
      <c r="AX307" s="265"/>
      <c r="AY307" s="265"/>
      <c r="AZ307" s="265"/>
      <c r="BA307" s="268"/>
      <c r="BB307" s="268"/>
      <c r="BC307" s="268"/>
      <c r="BD307" s="268"/>
      <c r="BE307" s="268"/>
      <c r="BF307" s="268"/>
      <c r="BG307" s="268"/>
      <c r="BH307" s="255"/>
      <c r="BI307" s="256"/>
      <c r="BJ307" s="11"/>
    </row>
    <row r="308" spans="1:62" x14ac:dyDescent="0.3">
      <c r="A308" s="235"/>
      <c r="B308" s="58"/>
      <c r="C308" s="58"/>
      <c r="D308" s="70"/>
      <c r="E308" s="79"/>
      <c r="F308" s="236"/>
      <c r="G308" s="231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237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65"/>
      <c r="AW308" s="265"/>
      <c r="AX308" s="265"/>
      <c r="AY308" s="265"/>
      <c r="AZ308" s="265"/>
      <c r="BA308" s="268"/>
      <c r="BB308" s="268"/>
      <c r="BC308" s="268"/>
      <c r="BD308" s="268"/>
      <c r="BE308" s="268"/>
      <c r="BF308" s="268"/>
      <c r="BG308" s="268"/>
      <c r="BH308" s="255"/>
      <c r="BI308" s="256"/>
      <c r="BJ308" s="11"/>
    </row>
    <row r="309" spans="1:62" x14ac:dyDescent="0.3">
      <c r="A309" s="235"/>
      <c r="B309" s="58"/>
      <c r="C309" s="58"/>
      <c r="D309" s="70"/>
      <c r="E309" s="79"/>
      <c r="F309" s="236"/>
      <c r="G309" s="231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237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65"/>
      <c r="AW309" s="265"/>
      <c r="AX309" s="265"/>
      <c r="AY309" s="265"/>
      <c r="AZ309" s="265"/>
      <c r="BA309" s="268"/>
      <c r="BB309" s="268"/>
      <c r="BC309" s="268"/>
      <c r="BD309" s="268"/>
      <c r="BE309" s="268"/>
      <c r="BF309" s="268"/>
      <c r="BG309" s="268"/>
      <c r="BH309" s="255"/>
      <c r="BI309" s="256"/>
      <c r="BJ309" s="11"/>
    </row>
    <row r="310" spans="1:62" x14ac:dyDescent="0.3">
      <c r="A310" s="235"/>
      <c r="B310" s="58"/>
      <c r="C310" s="58"/>
      <c r="D310" s="70"/>
      <c r="E310" s="79"/>
      <c r="F310" s="236"/>
      <c r="G310" s="231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237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65"/>
      <c r="AW310" s="265"/>
      <c r="AX310" s="265"/>
      <c r="AY310" s="265"/>
      <c r="AZ310" s="265"/>
      <c r="BA310" s="268"/>
      <c r="BB310" s="268"/>
      <c r="BC310" s="268"/>
      <c r="BD310" s="268"/>
      <c r="BE310" s="268"/>
      <c r="BF310" s="268"/>
      <c r="BG310" s="268"/>
      <c r="BH310" s="50"/>
      <c r="BI310" s="15"/>
      <c r="BJ310" s="11"/>
    </row>
    <row r="311" spans="1:62" x14ac:dyDescent="0.3">
      <c r="A311" s="235"/>
      <c r="B311" s="58"/>
      <c r="C311" s="58"/>
      <c r="D311" s="70"/>
      <c r="E311" s="79"/>
      <c r="F311" s="236"/>
      <c r="G311" s="231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237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65"/>
      <c r="AW311" s="265"/>
      <c r="AX311" s="265"/>
      <c r="AY311" s="265"/>
      <c r="AZ311" s="265"/>
      <c r="BA311" s="268"/>
      <c r="BB311" s="268"/>
      <c r="BC311" s="268"/>
      <c r="BD311" s="268"/>
      <c r="BE311" s="268"/>
      <c r="BF311" s="268"/>
      <c r="BG311" s="268"/>
      <c r="BH311" s="50"/>
      <c r="BI311" s="15"/>
      <c r="BJ311" s="11"/>
    </row>
    <row r="312" spans="1:62" x14ac:dyDescent="0.3">
      <c r="A312" s="235"/>
      <c r="B312" s="58"/>
      <c r="C312" s="58"/>
      <c r="D312" s="70"/>
      <c r="E312" s="79"/>
      <c r="F312" s="236"/>
      <c r="G312" s="231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237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65"/>
      <c r="AW312" s="265"/>
      <c r="AX312" s="265"/>
      <c r="AY312" s="265"/>
      <c r="AZ312" s="265"/>
      <c r="BA312" s="268"/>
      <c r="BB312" s="268"/>
      <c r="BC312" s="268"/>
      <c r="BD312" s="268"/>
      <c r="BE312" s="268"/>
      <c r="BF312" s="268"/>
      <c r="BG312" s="268"/>
      <c r="BH312" s="255"/>
      <c r="BI312" s="256"/>
      <c r="BJ312" s="11"/>
    </row>
    <row r="313" spans="1:62" x14ac:dyDescent="0.3">
      <c r="A313" s="235"/>
      <c r="B313" s="58"/>
      <c r="C313" s="58"/>
      <c r="D313" s="70"/>
      <c r="E313" s="79"/>
      <c r="F313" s="236"/>
      <c r="G313" s="231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237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65"/>
      <c r="AW313" s="265"/>
      <c r="AX313" s="265"/>
      <c r="AY313" s="265"/>
      <c r="AZ313" s="265"/>
      <c r="BA313" s="268"/>
      <c r="BB313" s="268"/>
      <c r="BC313" s="268"/>
      <c r="BD313" s="268"/>
      <c r="BE313" s="268"/>
      <c r="BF313" s="268"/>
      <c r="BG313" s="268"/>
      <c r="BH313" s="255"/>
      <c r="BI313" s="256"/>
      <c r="BJ313" s="11"/>
    </row>
    <row r="314" spans="1:62" x14ac:dyDescent="0.3">
      <c r="A314" s="235"/>
      <c r="B314" s="58"/>
      <c r="C314" s="58"/>
      <c r="D314" s="70"/>
      <c r="E314" s="79"/>
      <c r="F314" s="236"/>
      <c r="G314" s="231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237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65"/>
      <c r="AW314" s="265"/>
      <c r="AX314" s="265"/>
      <c r="AY314" s="265"/>
      <c r="AZ314" s="265"/>
      <c r="BA314" s="268"/>
      <c r="BB314" s="268"/>
      <c r="BC314" s="268"/>
      <c r="BD314" s="268"/>
      <c r="BE314" s="268"/>
      <c r="BF314" s="268"/>
      <c r="BG314" s="268"/>
      <c r="BH314" s="255"/>
      <c r="BI314" s="256"/>
      <c r="BJ314" s="11"/>
    </row>
    <row r="315" spans="1:62" x14ac:dyDescent="0.3">
      <c r="A315" s="235"/>
      <c r="B315" s="58"/>
      <c r="C315" s="58"/>
      <c r="D315" s="70"/>
      <c r="E315" s="79"/>
      <c r="F315" s="236"/>
      <c r="G315" s="231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237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65"/>
      <c r="AW315" s="265"/>
      <c r="AX315" s="265"/>
      <c r="AY315" s="265"/>
      <c r="AZ315" s="265"/>
      <c r="BA315" s="268"/>
      <c r="BB315" s="268"/>
      <c r="BC315" s="268"/>
      <c r="BD315" s="268"/>
      <c r="BE315" s="268"/>
      <c r="BF315" s="268"/>
      <c r="BG315" s="268"/>
      <c r="BH315" s="50">
        <f>SUM(Z296:BG315)</f>
        <v>0</v>
      </c>
      <c r="BI315" s="15">
        <f>SUM(J296:X315)</f>
        <v>0</v>
      </c>
      <c r="BJ315" s="11"/>
    </row>
    <row r="316" spans="1:62" x14ac:dyDescent="0.3">
      <c r="A316" s="235"/>
      <c r="B316" s="58"/>
      <c r="C316" s="58"/>
      <c r="D316" s="70"/>
      <c r="E316" s="79"/>
      <c r="F316" s="236"/>
      <c r="G316" s="231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237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65"/>
      <c r="AW316" s="265"/>
      <c r="AX316" s="265"/>
      <c r="AY316" s="265"/>
      <c r="AZ316" s="265"/>
      <c r="BA316" s="268"/>
      <c r="BB316" s="268"/>
      <c r="BC316" s="268"/>
      <c r="BD316" s="268"/>
      <c r="BE316" s="268"/>
      <c r="BF316" s="268"/>
      <c r="BG316" s="268"/>
      <c r="BH316" s="255"/>
      <c r="BI316" s="256"/>
      <c r="BJ316" s="11"/>
    </row>
    <row r="317" spans="1:62" x14ac:dyDescent="0.3">
      <c r="A317" s="235"/>
      <c r="B317" s="58"/>
      <c r="C317" s="58"/>
      <c r="D317" s="70"/>
      <c r="E317" s="79"/>
      <c r="F317" s="236"/>
      <c r="G317" s="231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237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65"/>
      <c r="AW317" s="265"/>
      <c r="AX317" s="265"/>
      <c r="AY317" s="265"/>
      <c r="AZ317" s="265"/>
      <c r="BA317" s="268"/>
      <c r="BB317" s="268"/>
      <c r="BC317" s="268"/>
      <c r="BD317" s="268"/>
      <c r="BE317" s="268"/>
      <c r="BF317" s="268"/>
      <c r="BG317" s="268"/>
      <c r="BH317" s="255"/>
      <c r="BI317" s="256"/>
      <c r="BJ317" s="11"/>
    </row>
    <row r="318" spans="1:62" x14ac:dyDescent="0.3">
      <c r="A318" s="235"/>
      <c r="B318" s="58"/>
      <c r="C318" s="58"/>
      <c r="D318" s="70"/>
      <c r="E318" s="79"/>
      <c r="F318" s="236"/>
      <c r="G318" s="231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237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65"/>
      <c r="AW318" s="265"/>
      <c r="AX318" s="265"/>
      <c r="AY318" s="265"/>
      <c r="AZ318" s="265"/>
      <c r="BA318" s="268"/>
      <c r="BB318" s="268"/>
      <c r="BC318" s="268"/>
      <c r="BD318" s="268"/>
      <c r="BE318" s="268"/>
      <c r="BF318" s="268"/>
      <c r="BG318" s="268"/>
      <c r="BH318" s="255"/>
      <c r="BI318" s="256"/>
      <c r="BJ318" s="11"/>
    </row>
    <row r="319" spans="1:62" x14ac:dyDescent="0.3">
      <c r="A319" s="235"/>
      <c r="B319" s="58"/>
      <c r="C319" s="58"/>
      <c r="D319" s="70"/>
      <c r="E319" s="79"/>
      <c r="F319" s="236"/>
      <c r="G319" s="231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237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65"/>
      <c r="AW319" s="265"/>
      <c r="AX319" s="265"/>
      <c r="AY319" s="265"/>
      <c r="AZ319" s="265"/>
      <c r="BA319" s="268"/>
      <c r="BB319" s="268"/>
      <c r="BC319" s="268"/>
      <c r="BD319" s="268"/>
      <c r="BE319" s="268"/>
      <c r="BF319" s="268"/>
      <c r="BG319" s="268"/>
      <c r="BH319" s="255"/>
      <c r="BI319" s="256"/>
      <c r="BJ319" s="11"/>
    </row>
    <row r="320" spans="1:62" x14ac:dyDescent="0.3">
      <c r="A320" s="235"/>
      <c r="B320" s="58"/>
      <c r="C320" s="58"/>
      <c r="D320" s="70"/>
      <c r="E320" s="79"/>
      <c r="F320" s="236"/>
      <c r="G320" s="231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237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65"/>
      <c r="AW320" s="265"/>
      <c r="AX320" s="265"/>
      <c r="AY320" s="265"/>
      <c r="AZ320" s="265"/>
      <c r="BA320" s="268"/>
      <c r="BB320" s="268"/>
      <c r="BC320" s="268"/>
      <c r="BD320" s="268"/>
      <c r="BE320" s="268"/>
      <c r="BF320" s="268"/>
      <c r="BG320" s="268"/>
      <c r="BH320" s="255"/>
      <c r="BI320" s="256"/>
      <c r="BJ320" s="11"/>
    </row>
    <row r="321" spans="1:62" x14ac:dyDescent="0.3">
      <c r="A321" s="235"/>
      <c r="B321" s="58"/>
      <c r="C321" s="58"/>
      <c r="D321" s="70"/>
      <c r="E321" s="79"/>
      <c r="F321" s="236"/>
      <c r="G321" s="231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237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65"/>
      <c r="AW321" s="265"/>
      <c r="AX321" s="265"/>
      <c r="AY321" s="265"/>
      <c r="AZ321" s="265"/>
      <c r="BA321" s="268"/>
      <c r="BB321" s="268"/>
      <c r="BC321" s="268"/>
      <c r="BD321" s="268"/>
      <c r="BE321" s="268"/>
      <c r="BF321" s="268"/>
      <c r="BG321" s="268"/>
      <c r="BH321" s="255"/>
      <c r="BI321" s="256"/>
      <c r="BJ321" s="11"/>
    </row>
    <row r="322" spans="1:62" x14ac:dyDescent="0.3">
      <c r="A322" s="235"/>
      <c r="B322" s="58"/>
      <c r="C322" s="58"/>
      <c r="D322" s="70"/>
      <c r="E322" s="79"/>
      <c r="F322" s="236"/>
      <c r="G322" s="231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237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65"/>
      <c r="AW322" s="265"/>
      <c r="AX322" s="265"/>
      <c r="AY322" s="265"/>
      <c r="AZ322" s="265"/>
      <c r="BA322" s="268"/>
      <c r="BB322" s="268"/>
      <c r="BC322" s="268"/>
      <c r="BD322" s="268"/>
      <c r="BE322" s="268"/>
      <c r="BF322" s="268"/>
      <c r="BG322" s="268"/>
      <c r="BH322" s="255"/>
      <c r="BI322" s="256"/>
      <c r="BJ322" s="11"/>
    </row>
    <row r="323" spans="1:62" x14ac:dyDescent="0.3">
      <c r="A323" s="235"/>
      <c r="B323" s="58"/>
      <c r="C323" s="58"/>
      <c r="D323" s="70"/>
      <c r="E323" s="79"/>
      <c r="F323" s="236"/>
      <c r="G323" s="231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237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65"/>
      <c r="AW323" s="265"/>
      <c r="AX323" s="265"/>
      <c r="AY323" s="265"/>
      <c r="AZ323" s="265"/>
      <c r="BA323" s="268"/>
      <c r="BB323" s="268"/>
      <c r="BC323" s="268"/>
      <c r="BD323" s="268"/>
      <c r="BE323" s="268"/>
      <c r="BF323" s="268"/>
      <c r="BG323" s="268"/>
      <c r="BH323" s="238"/>
      <c r="BI323" s="239"/>
      <c r="BJ323" s="11"/>
    </row>
    <row r="324" spans="1:62" x14ac:dyDescent="0.3">
      <c r="A324" s="235"/>
      <c r="B324" s="58"/>
      <c r="C324" s="58"/>
      <c r="D324" s="70"/>
      <c r="E324" s="79"/>
      <c r="F324" s="236"/>
      <c r="G324" s="231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237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65"/>
      <c r="AW324" s="265"/>
      <c r="AX324" s="265"/>
      <c r="AY324" s="265"/>
      <c r="AZ324" s="265"/>
      <c r="BA324" s="268"/>
      <c r="BB324" s="268"/>
      <c r="BC324" s="268"/>
      <c r="BD324" s="268"/>
      <c r="BE324" s="268"/>
      <c r="BF324" s="268"/>
      <c r="BG324" s="268"/>
      <c r="BH324" s="238"/>
      <c r="BI324" s="239"/>
      <c r="BJ324" s="11"/>
    </row>
    <row r="325" spans="1:62" x14ac:dyDescent="0.3">
      <c r="A325" s="235"/>
      <c r="B325" s="58"/>
      <c r="C325" s="58"/>
      <c r="D325" s="70"/>
      <c r="E325" s="79"/>
      <c r="F325" s="236"/>
      <c r="G325" s="231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237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65"/>
      <c r="AW325" s="265"/>
      <c r="AX325" s="265"/>
      <c r="AY325" s="265"/>
      <c r="AZ325" s="265"/>
      <c r="BA325" s="268"/>
      <c r="BB325" s="268"/>
      <c r="BC325" s="268"/>
      <c r="BD325" s="268"/>
      <c r="BE325" s="268"/>
      <c r="BF325" s="268"/>
      <c r="BG325" s="268"/>
      <c r="BH325" s="238"/>
      <c r="BI325" s="239"/>
      <c r="BJ325" s="11"/>
    </row>
    <row r="326" spans="1:62" x14ac:dyDescent="0.3">
      <c r="A326" s="235"/>
      <c r="B326" s="58"/>
      <c r="C326" s="58"/>
      <c r="D326" s="70"/>
      <c r="E326" s="79"/>
      <c r="F326" s="236"/>
      <c r="G326" s="231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237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65"/>
      <c r="AW326" s="265"/>
      <c r="AX326" s="265"/>
      <c r="AY326" s="265"/>
      <c r="AZ326" s="265"/>
      <c r="BA326" s="268"/>
      <c r="BB326" s="268"/>
      <c r="BC326" s="268"/>
      <c r="BD326" s="268"/>
      <c r="BE326" s="268"/>
      <c r="BF326" s="268"/>
      <c r="BG326" s="268"/>
      <c r="BH326" s="238"/>
      <c r="BI326" s="239"/>
      <c r="BJ326" s="11"/>
    </row>
    <row r="327" spans="1:62" x14ac:dyDescent="0.3">
      <c r="A327" s="235"/>
      <c r="B327" s="58"/>
      <c r="C327" s="58"/>
      <c r="D327" s="70"/>
      <c r="E327" s="79"/>
      <c r="F327" s="236"/>
      <c r="G327" s="231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237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65"/>
      <c r="AW327" s="265"/>
      <c r="AX327" s="265"/>
      <c r="AY327" s="265"/>
      <c r="AZ327" s="265"/>
      <c r="BA327" s="268"/>
      <c r="BB327" s="268"/>
      <c r="BC327" s="268"/>
      <c r="BD327" s="268"/>
      <c r="BE327" s="268"/>
      <c r="BF327" s="268"/>
      <c r="BG327" s="268"/>
      <c r="BH327" s="238"/>
      <c r="BI327" s="239"/>
      <c r="BJ327" s="11"/>
    </row>
    <row r="328" spans="1:62" x14ac:dyDescent="0.3">
      <c r="A328" s="235"/>
      <c r="B328" s="58"/>
      <c r="C328" s="58"/>
      <c r="D328" s="70"/>
      <c r="E328" s="79"/>
      <c r="F328" s="236"/>
      <c r="G328" s="231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237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65"/>
      <c r="AW328" s="265"/>
      <c r="AX328" s="265"/>
      <c r="AY328" s="265"/>
      <c r="AZ328" s="265"/>
      <c r="BA328" s="268"/>
      <c r="BB328" s="268"/>
      <c r="BC328" s="268"/>
      <c r="BD328" s="268"/>
      <c r="BE328" s="268"/>
      <c r="BF328" s="268"/>
      <c r="BG328" s="268"/>
      <c r="BH328" s="238"/>
      <c r="BI328" s="239"/>
      <c r="BJ328" s="11"/>
    </row>
    <row r="329" spans="1:62" x14ac:dyDescent="0.3">
      <c r="A329" s="235"/>
      <c r="B329" s="58"/>
      <c r="C329" s="58"/>
      <c r="D329" s="70"/>
      <c r="E329" s="79"/>
      <c r="F329" s="236"/>
      <c r="G329" s="231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237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65"/>
      <c r="AW329" s="265"/>
      <c r="AX329" s="265"/>
      <c r="AY329" s="265"/>
      <c r="AZ329" s="265"/>
      <c r="BA329" s="268"/>
      <c r="BB329" s="268"/>
      <c r="BC329" s="268"/>
      <c r="BD329" s="268"/>
      <c r="BE329" s="268"/>
      <c r="BF329" s="268"/>
      <c r="BG329" s="268"/>
      <c r="BH329" s="50"/>
      <c r="BI329" s="15"/>
      <c r="BJ329" s="11"/>
    </row>
    <row r="330" spans="1:62" x14ac:dyDescent="0.3">
      <c r="A330" s="235"/>
      <c r="B330" s="58"/>
      <c r="C330" s="58"/>
      <c r="D330" s="70"/>
      <c r="E330" s="79"/>
      <c r="F330" s="236"/>
      <c r="G330" s="231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237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65"/>
      <c r="AW330" s="265"/>
      <c r="AX330" s="265"/>
      <c r="AY330" s="265"/>
      <c r="AZ330" s="265"/>
      <c r="BA330" s="268"/>
      <c r="BB330" s="268"/>
      <c r="BC330" s="268"/>
      <c r="BD330" s="268"/>
      <c r="BE330" s="268"/>
      <c r="BF330" s="268"/>
      <c r="BG330" s="268"/>
      <c r="BH330" s="50"/>
      <c r="BI330" s="15"/>
      <c r="BJ330" s="11"/>
    </row>
    <row r="331" spans="1:62" x14ac:dyDescent="0.3">
      <c r="A331" s="235"/>
      <c r="B331" s="58"/>
      <c r="C331" s="58"/>
      <c r="D331" s="70"/>
      <c r="E331" s="79"/>
      <c r="F331" s="236"/>
      <c r="G331" s="231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237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65"/>
      <c r="AW331" s="265"/>
      <c r="AX331" s="265"/>
      <c r="AY331" s="265"/>
      <c r="AZ331" s="265"/>
      <c r="BA331" s="268"/>
      <c r="BB331" s="268"/>
      <c r="BC331" s="268"/>
      <c r="BD331" s="268"/>
      <c r="BE331" s="268"/>
      <c r="BF331" s="268"/>
      <c r="BG331" s="268"/>
      <c r="BH331" s="255"/>
      <c r="BI331" s="256"/>
      <c r="BJ331" s="11"/>
    </row>
    <row r="332" spans="1:62" x14ac:dyDescent="0.3">
      <c r="A332" s="235"/>
      <c r="B332" s="58"/>
      <c r="C332" s="58"/>
      <c r="D332" s="70"/>
      <c r="E332" s="79"/>
      <c r="F332" s="236"/>
      <c r="G332" s="231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237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65"/>
      <c r="AW332" s="265"/>
      <c r="AX332" s="265"/>
      <c r="AY332" s="265"/>
      <c r="AZ332" s="265"/>
      <c r="BA332" s="268"/>
      <c r="BB332" s="268"/>
      <c r="BC332" s="268"/>
      <c r="BD332" s="268"/>
      <c r="BE332" s="268"/>
      <c r="BF332" s="268"/>
      <c r="BG332" s="268"/>
      <c r="BH332" s="255"/>
      <c r="BI332" s="256"/>
      <c r="BJ332" s="11"/>
    </row>
    <row r="333" spans="1:62" x14ac:dyDescent="0.3">
      <c r="A333" s="235"/>
      <c r="B333" s="58"/>
      <c r="C333" s="58"/>
      <c r="D333" s="70"/>
      <c r="E333" s="79"/>
      <c r="F333" s="236"/>
      <c r="G333" s="231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237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65"/>
      <c r="AW333" s="265"/>
      <c r="AX333" s="265"/>
      <c r="AY333" s="265"/>
      <c r="AZ333" s="265"/>
      <c r="BA333" s="268"/>
      <c r="BB333" s="268"/>
      <c r="BC333" s="268"/>
      <c r="BD333" s="268"/>
      <c r="BE333" s="268"/>
      <c r="BF333" s="268"/>
      <c r="BG333" s="268"/>
      <c r="BH333" s="255"/>
      <c r="BI333" s="256"/>
      <c r="BJ333" s="11"/>
    </row>
    <row r="334" spans="1:62" x14ac:dyDescent="0.3">
      <c r="A334" s="235"/>
      <c r="B334" s="58"/>
      <c r="C334" s="58"/>
      <c r="D334" s="70"/>
      <c r="E334" s="79"/>
      <c r="F334" s="236"/>
      <c r="G334" s="231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237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65"/>
      <c r="AW334" s="265"/>
      <c r="AX334" s="265"/>
      <c r="AY334" s="265"/>
      <c r="AZ334" s="265"/>
      <c r="BA334" s="268"/>
      <c r="BB334" s="268"/>
      <c r="BC334" s="268"/>
      <c r="BD334" s="268"/>
      <c r="BE334" s="268"/>
      <c r="BF334" s="268"/>
      <c r="BG334" s="268"/>
      <c r="BH334" s="255"/>
      <c r="BI334" s="256"/>
      <c r="BJ334" s="11"/>
    </row>
    <row r="335" spans="1:62" x14ac:dyDescent="0.3">
      <c r="A335" s="235"/>
      <c r="B335" s="58"/>
      <c r="C335" s="58"/>
      <c r="D335" s="70"/>
      <c r="E335" s="79"/>
      <c r="F335" s="236"/>
      <c r="G335" s="231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237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65"/>
      <c r="AW335" s="265"/>
      <c r="AX335" s="265"/>
      <c r="AY335" s="265"/>
      <c r="AZ335" s="265"/>
      <c r="BA335" s="268"/>
      <c r="BB335" s="268"/>
      <c r="BC335" s="268"/>
      <c r="BD335" s="268"/>
      <c r="BE335" s="268"/>
      <c r="BF335" s="268"/>
      <c r="BG335" s="268"/>
      <c r="BH335" s="255"/>
      <c r="BI335" s="256"/>
      <c r="BJ335" s="11"/>
    </row>
    <row r="336" spans="1:62" x14ac:dyDescent="0.3">
      <c r="A336" s="235"/>
      <c r="B336" s="58"/>
      <c r="C336" s="58"/>
      <c r="D336" s="70"/>
      <c r="E336" s="79"/>
      <c r="F336" s="236"/>
      <c r="G336" s="240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237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65"/>
      <c r="AW336" s="265"/>
      <c r="AX336" s="265"/>
      <c r="AY336" s="265"/>
      <c r="AZ336" s="265"/>
      <c r="BA336" s="268"/>
      <c r="BB336" s="268"/>
      <c r="BC336" s="268"/>
      <c r="BD336" s="268"/>
      <c r="BE336" s="268"/>
      <c r="BF336" s="268"/>
      <c r="BG336" s="268"/>
      <c r="BH336" s="238"/>
      <c r="BI336" s="239"/>
      <c r="BJ336" s="11"/>
    </row>
    <row r="337" spans="1:62" x14ac:dyDescent="0.3">
      <c r="A337" s="235"/>
      <c r="B337" s="58"/>
      <c r="C337" s="58"/>
      <c r="D337" s="70"/>
      <c r="E337" s="79"/>
      <c r="F337" s="236"/>
      <c r="G337" s="240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237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65"/>
      <c r="AW337" s="265"/>
      <c r="AX337" s="265"/>
      <c r="AY337" s="265"/>
      <c r="AZ337" s="265"/>
      <c r="BA337" s="268"/>
      <c r="BB337" s="268"/>
      <c r="BC337" s="268"/>
      <c r="BD337" s="268"/>
      <c r="BE337" s="268"/>
      <c r="BF337" s="268"/>
      <c r="BG337" s="268"/>
      <c r="BH337" s="238"/>
      <c r="BI337" s="239"/>
      <c r="BJ337" s="11"/>
    </row>
    <row r="338" spans="1:62" x14ac:dyDescent="0.3">
      <c r="A338" s="235"/>
      <c r="B338" s="58"/>
      <c r="C338" s="58"/>
      <c r="D338" s="70"/>
      <c r="E338" s="79"/>
      <c r="F338" s="236"/>
      <c r="G338" s="240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237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65"/>
      <c r="AW338" s="265"/>
      <c r="AX338" s="265"/>
      <c r="AY338" s="265"/>
      <c r="AZ338" s="265"/>
      <c r="BA338" s="268"/>
      <c r="BB338" s="268"/>
      <c r="BC338" s="268"/>
      <c r="BD338" s="268"/>
      <c r="BE338" s="268"/>
      <c r="BF338" s="268"/>
      <c r="BG338" s="268"/>
      <c r="BH338" s="238"/>
      <c r="BI338" s="239"/>
      <c r="BJ338" s="11"/>
    </row>
    <row r="339" spans="1:62" x14ac:dyDescent="0.3">
      <c r="A339" s="235"/>
      <c r="B339" s="58"/>
      <c r="C339" s="58"/>
      <c r="D339" s="70"/>
      <c r="E339" s="79"/>
      <c r="F339" s="236"/>
      <c r="G339" s="240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237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65"/>
      <c r="AW339" s="265"/>
      <c r="AX339" s="265"/>
      <c r="AY339" s="265"/>
      <c r="AZ339" s="265"/>
      <c r="BA339" s="268"/>
      <c r="BB339" s="268"/>
      <c r="BC339" s="268"/>
      <c r="BD339" s="268"/>
      <c r="BE339" s="268"/>
      <c r="BF339" s="268"/>
      <c r="BG339" s="268"/>
      <c r="BH339" s="238"/>
      <c r="BI339" s="239"/>
      <c r="BJ339" s="11"/>
    </row>
    <row r="340" spans="1:62" x14ac:dyDescent="0.3">
      <c r="A340" s="235"/>
      <c r="B340" s="58"/>
      <c r="C340" s="58"/>
      <c r="D340" s="70"/>
      <c r="E340" s="79"/>
      <c r="F340" s="236"/>
      <c r="G340" s="240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237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65"/>
      <c r="AW340" s="265"/>
      <c r="AX340" s="265"/>
      <c r="AY340" s="265"/>
      <c r="AZ340" s="265"/>
      <c r="BA340" s="268"/>
      <c r="BB340" s="268"/>
      <c r="BC340" s="268"/>
      <c r="BD340" s="268"/>
      <c r="BE340" s="268"/>
      <c r="BF340" s="268"/>
      <c r="BG340" s="268"/>
      <c r="BH340" s="238"/>
      <c r="BI340" s="239"/>
      <c r="BJ340" s="11"/>
    </row>
    <row r="341" spans="1:62" x14ac:dyDescent="0.3">
      <c r="A341" s="235"/>
      <c r="B341" s="58"/>
      <c r="C341" s="58"/>
      <c r="D341" s="70"/>
      <c r="E341" s="79"/>
      <c r="F341" s="236"/>
      <c r="G341" s="240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237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65"/>
      <c r="AW341" s="265"/>
      <c r="AX341" s="265"/>
      <c r="AY341" s="265"/>
      <c r="AZ341" s="265"/>
      <c r="BA341" s="268"/>
      <c r="BB341" s="268"/>
      <c r="BC341" s="268"/>
      <c r="BD341" s="268"/>
      <c r="BE341" s="268"/>
      <c r="BF341" s="268"/>
      <c r="BG341" s="268"/>
      <c r="BH341" s="238"/>
      <c r="BI341" s="239"/>
      <c r="BJ341" s="11"/>
    </row>
    <row r="342" spans="1:62" x14ac:dyDescent="0.3">
      <c r="A342" s="235"/>
      <c r="B342" s="58"/>
      <c r="C342" s="58"/>
      <c r="D342" s="70"/>
      <c r="E342" s="79"/>
      <c r="F342" s="236"/>
      <c r="G342" s="240"/>
      <c r="H342" s="80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237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65"/>
      <c r="AW342" s="265"/>
      <c r="AX342" s="265"/>
      <c r="AY342" s="265"/>
      <c r="AZ342" s="265"/>
      <c r="BA342" s="268"/>
      <c r="BB342" s="268"/>
      <c r="BC342" s="268"/>
      <c r="BD342" s="268"/>
      <c r="BE342" s="268"/>
      <c r="BF342" s="268"/>
      <c r="BG342" s="268"/>
      <c r="BH342" s="219"/>
      <c r="BI342" s="220"/>
      <c r="BJ342" s="11"/>
    </row>
    <row r="343" spans="1:62" x14ac:dyDescent="0.3">
      <c r="A343" s="235"/>
      <c r="B343" s="58"/>
      <c r="C343" s="58"/>
      <c r="D343" s="70"/>
      <c r="E343" s="79"/>
      <c r="F343" s="236"/>
      <c r="G343" s="231"/>
      <c r="H343" s="80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237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65"/>
      <c r="AW343" s="265"/>
      <c r="AX343" s="265"/>
      <c r="AY343" s="265"/>
      <c r="AZ343" s="265"/>
      <c r="BA343" s="268"/>
      <c r="BB343" s="268"/>
      <c r="BC343" s="268"/>
      <c r="BD343" s="268"/>
      <c r="BE343" s="268"/>
      <c r="BF343" s="268"/>
      <c r="BG343" s="268"/>
      <c r="BH343" s="50"/>
      <c r="BI343" s="15"/>
      <c r="BJ343" s="11"/>
    </row>
    <row r="344" spans="1:62" x14ac:dyDescent="0.3">
      <c r="A344" s="235"/>
      <c r="B344" s="58"/>
      <c r="C344" s="58"/>
      <c r="D344" s="70"/>
      <c r="E344" s="79"/>
      <c r="F344" s="236"/>
      <c r="G344" s="231"/>
      <c r="H344" s="80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237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65"/>
      <c r="AW344" s="265"/>
      <c r="AX344" s="265"/>
      <c r="AY344" s="265"/>
      <c r="AZ344" s="265"/>
      <c r="BA344" s="268"/>
      <c r="BB344" s="268"/>
      <c r="BC344" s="268"/>
      <c r="BD344" s="268"/>
      <c r="BE344" s="268"/>
      <c r="BF344" s="268"/>
      <c r="BG344" s="268"/>
      <c r="BH344" s="255"/>
      <c r="BI344" s="256"/>
      <c r="BJ344" s="11"/>
    </row>
    <row r="345" spans="1:62" x14ac:dyDescent="0.3">
      <c r="A345" s="235"/>
      <c r="B345" s="58"/>
      <c r="C345" s="58"/>
      <c r="D345" s="70"/>
      <c r="E345" s="79"/>
      <c r="F345" s="236"/>
      <c r="G345" s="231"/>
      <c r="H345" s="80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237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65"/>
      <c r="AW345" s="265"/>
      <c r="AX345" s="265"/>
      <c r="AY345" s="265"/>
      <c r="AZ345" s="265"/>
      <c r="BA345" s="268"/>
      <c r="BB345" s="268"/>
      <c r="BC345" s="268"/>
      <c r="BD345" s="268"/>
      <c r="BE345" s="268"/>
      <c r="BF345" s="268"/>
      <c r="BG345" s="268"/>
      <c r="BH345" s="255"/>
      <c r="BI345" s="256"/>
      <c r="BJ345" s="11"/>
    </row>
    <row r="346" spans="1:62" x14ac:dyDescent="0.3">
      <c r="A346" s="235"/>
      <c r="B346" s="58"/>
      <c r="C346" s="58"/>
      <c r="D346" s="70"/>
      <c r="E346" s="211"/>
      <c r="F346" s="236"/>
      <c r="G346" s="231"/>
      <c r="H346" s="80"/>
      <c r="I346" s="241"/>
      <c r="J346" s="276"/>
      <c r="K346" s="276"/>
      <c r="L346" s="276"/>
      <c r="M346" s="276"/>
      <c r="N346" s="276"/>
      <c r="O346" s="276"/>
      <c r="P346" s="276"/>
      <c r="Q346" s="276"/>
      <c r="R346" s="272"/>
      <c r="S346" s="272"/>
      <c r="T346" s="83"/>
      <c r="U346" s="83"/>
      <c r="V346" s="83"/>
      <c r="W346" s="83"/>
      <c r="X346" s="83"/>
      <c r="Y346" s="349"/>
      <c r="Z346" s="237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65"/>
      <c r="AW346" s="265"/>
      <c r="AX346" s="265"/>
      <c r="AY346" s="265"/>
      <c r="AZ346" s="265"/>
      <c r="BA346" s="268"/>
      <c r="BB346" s="268"/>
      <c r="BC346" s="268"/>
      <c r="BD346" s="268"/>
      <c r="BE346" s="268"/>
      <c r="BF346" s="268"/>
      <c r="BG346" s="268"/>
      <c r="BH346" s="255"/>
      <c r="BI346" s="256"/>
      <c r="BJ346" s="11"/>
    </row>
    <row r="347" spans="1:62" x14ac:dyDescent="0.3">
      <c r="A347" s="235"/>
      <c r="B347" s="58"/>
      <c r="C347" s="58"/>
      <c r="D347" s="70"/>
      <c r="E347" s="79"/>
      <c r="F347" s="236"/>
      <c r="G347" s="231"/>
      <c r="H347" s="80"/>
      <c r="I347" s="241"/>
      <c r="J347" s="276"/>
      <c r="K347" s="276"/>
      <c r="L347" s="276"/>
      <c r="M347" s="276"/>
      <c r="N347" s="276"/>
      <c r="O347" s="276"/>
      <c r="P347" s="276"/>
      <c r="Q347" s="276"/>
      <c r="R347" s="272"/>
      <c r="S347" s="272"/>
      <c r="T347" s="83"/>
      <c r="U347" s="83"/>
      <c r="V347" s="83"/>
      <c r="W347" s="83"/>
      <c r="X347" s="83"/>
      <c r="Y347" s="349"/>
      <c r="Z347" s="237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65"/>
      <c r="AW347" s="265"/>
      <c r="AX347" s="265"/>
      <c r="AY347" s="265"/>
      <c r="AZ347" s="265"/>
      <c r="BA347" s="268"/>
      <c r="BB347" s="268"/>
      <c r="BC347" s="268"/>
      <c r="BD347" s="268"/>
      <c r="BE347" s="268"/>
      <c r="BF347" s="268"/>
      <c r="BG347" s="268"/>
      <c r="BH347" s="238"/>
      <c r="BI347" s="239"/>
      <c r="BJ347" s="11"/>
    </row>
    <row r="348" spans="1:62" x14ac:dyDescent="0.3">
      <c r="A348" s="235"/>
      <c r="B348" s="58"/>
      <c r="C348" s="58"/>
      <c r="D348" s="70"/>
      <c r="E348" s="79"/>
      <c r="F348" s="236"/>
      <c r="G348" s="231"/>
      <c r="H348" s="80"/>
      <c r="I348" s="241"/>
      <c r="J348" s="276"/>
      <c r="K348" s="276"/>
      <c r="L348" s="276"/>
      <c r="M348" s="276"/>
      <c r="N348" s="276"/>
      <c r="O348" s="276"/>
      <c r="P348" s="276"/>
      <c r="Q348" s="276"/>
      <c r="R348" s="272"/>
      <c r="S348" s="272"/>
      <c r="T348" s="83"/>
      <c r="U348" s="83"/>
      <c r="V348" s="83"/>
      <c r="W348" s="83"/>
      <c r="X348" s="83"/>
      <c r="Y348" s="349"/>
      <c r="Z348" s="237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65"/>
      <c r="AW348" s="265"/>
      <c r="AX348" s="265"/>
      <c r="AY348" s="265"/>
      <c r="AZ348" s="265"/>
      <c r="BA348" s="268"/>
      <c r="BB348" s="268"/>
      <c r="BC348" s="268"/>
      <c r="BD348" s="268"/>
      <c r="BE348" s="268"/>
      <c r="BF348" s="268"/>
      <c r="BG348" s="268"/>
      <c r="BH348" s="238"/>
      <c r="BI348" s="239"/>
      <c r="BJ348" s="11"/>
    </row>
    <row r="349" spans="1:62" x14ac:dyDescent="0.3">
      <c r="A349" s="235"/>
      <c r="B349" s="58"/>
      <c r="C349" s="58"/>
      <c r="D349" s="70"/>
      <c r="E349" s="79"/>
      <c r="F349" s="236"/>
      <c r="G349" s="231"/>
      <c r="H349" s="80"/>
      <c r="I349" s="241"/>
      <c r="J349" s="276"/>
      <c r="K349" s="276"/>
      <c r="L349" s="276"/>
      <c r="M349" s="276"/>
      <c r="N349" s="276"/>
      <c r="O349" s="276"/>
      <c r="P349" s="276"/>
      <c r="Q349" s="276"/>
      <c r="R349" s="272"/>
      <c r="S349" s="272"/>
      <c r="T349" s="83"/>
      <c r="U349" s="83"/>
      <c r="V349" s="83"/>
      <c r="W349" s="83"/>
      <c r="X349" s="83"/>
      <c r="Y349" s="349"/>
      <c r="Z349" s="237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65"/>
      <c r="AW349" s="265"/>
      <c r="AX349" s="265"/>
      <c r="AY349" s="265"/>
      <c r="AZ349" s="265"/>
      <c r="BA349" s="268"/>
      <c r="BB349" s="268"/>
      <c r="BC349" s="268"/>
      <c r="BD349" s="268"/>
      <c r="BE349" s="268"/>
      <c r="BF349" s="268"/>
      <c r="BG349" s="268"/>
      <c r="BH349" s="238"/>
      <c r="BI349" s="239"/>
      <c r="BJ349" s="11"/>
    </row>
    <row r="350" spans="1:62" x14ac:dyDescent="0.3">
      <c r="A350" s="235"/>
      <c r="B350" s="58"/>
      <c r="C350" s="58"/>
      <c r="D350" s="70"/>
      <c r="E350" s="79"/>
      <c r="F350" s="236"/>
      <c r="G350" s="231"/>
      <c r="H350" s="80"/>
      <c r="I350" s="241"/>
      <c r="J350" s="276"/>
      <c r="K350" s="276"/>
      <c r="L350" s="276"/>
      <c r="M350" s="276"/>
      <c r="N350" s="276"/>
      <c r="O350" s="276"/>
      <c r="P350" s="276"/>
      <c r="Q350" s="276"/>
      <c r="R350" s="272"/>
      <c r="S350" s="272"/>
      <c r="T350" s="83"/>
      <c r="U350" s="83"/>
      <c r="V350" s="83"/>
      <c r="W350" s="83"/>
      <c r="X350" s="83"/>
      <c r="Y350" s="349"/>
      <c r="Z350" s="237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65"/>
      <c r="AW350" s="265"/>
      <c r="AX350" s="265"/>
      <c r="AY350" s="265"/>
      <c r="AZ350" s="265"/>
      <c r="BA350" s="268"/>
      <c r="BB350" s="268"/>
      <c r="BC350" s="268"/>
      <c r="BD350" s="268"/>
      <c r="BE350" s="268"/>
      <c r="BF350" s="268"/>
      <c r="BG350" s="268"/>
      <c r="BH350" s="238"/>
      <c r="BI350" s="239"/>
      <c r="BJ350" s="11"/>
    </row>
    <row r="351" spans="1:62" x14ac:dyDescent="0.3">
      <c r="A351" s="235"/>
      <c r="B351" s="58"/>
      <c r="C351" s="58"/>
      <c r="D351" s="70"/>
      <c r="E351" s="79"/>
      <c r="F351" s="236"/>
      <c r="G351" s="231"/>
      <c r="H351" s="80"/>
      <c r="I351" s="241"/>
      <c r="J351" s="276"/>
      <c r="K351" s="276"/>
      <c r="L351" s="276"/>
      <c r="M351" s="276"/>
      <c r="N351" s="276"/>
      <c r="O351" s="276"/>
      <c r="P351" s="276"/>
      <c r="Q351" s="276"/>
      <c r="R351" s="272"/>
      <c r="S351" s="272"/>
      <c r="T351" s="83"/>
      <c r="U351" s="83"/>
      <c r="V351" s="83"/>
      <c r="W351" s="83"/>
      <c r="X351" s="83"/>
      <c r="Y351" s="349"/>
      <c r="Z351" s="237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65"/>
      <c r="AW351" s="265"/>
      <c r="AX351" s="265"/>
      <c r="AY351" s="265"/>
      <c r="AZ351" s="265"/>
      <c r="BA351" s="268"/>
      <c r="BB351" s="268"/>
      <c r="BC351" s="268"/>
      <c r="BD351" s="268"/>
      <c r="BE351" s="268"/>
      <c r="BF351" s="268"/>
      <c r="BG351" s="268"/>
      <c r="BH351" s="238"/>
      <c r="BI351" s="239"/>
      <c r="BJ351" s="11"/>
    </row>
    <row r="352" spans="1:62" x14ac:dyDescent="0.3">
      <c r="A352" s="235"/>
      <c r="B352" s="58"/>
      <c r="C352" s="58"/>
      <c r="D352" s="70"/>
      <c r="E352" s="79"/>
      <c r="F352" s="236"/>
      <c r="G352" s="240"/>
      <c r="H352" s="80"/>
      <c r="I352" s="241"/>
      <c r="J352" s="276"/>
      <c r="K352" s="276"/>
      <c r="L352" s="276"/>
      <c r="M352" s="276"/>
      <c r="N352" s="276"/>
      <c r="O352" s="276"/>
      <c r="P352" s="276"/>
      <c r="Q352" s="276"/>
      <c r="R352" s="272"/>
      <c r="S352" s="272"/>
      <c r="T352" s="83"/>
      <c r="U352" s="83"/>
      <c r="V352" s="83"/>
      <c r="W352" s="83"/>
      <c r="X352" s="83"/>
      <c r="Y352" s="349"/>
      <c r="Z352" s="237"/>
      <c r="AA352" s="237"/>
      <c r="AB352" s="237"/>
      <c r="AC352" s="237"/>
      <c r="AD352" s="237"/>
      <c r="AE352" s="237"/>
      <c r="AF352" s="237"/>
      <c r="AG352" s="237"/>
      <c r="AH352" s="237"/>
      <c r="AI352" s="237"/>
      <c r="AJ352" s="237"/>
      <c r="AK352" s="237"/>
      <c r="AL352" s="237"/>
      <c r="AM352" s="237"/>
      <c r="AN352" s="237"/>
      <c r="AO352" s="237"/>
      <c r="AP352" s="237"/>
      <c r="AQ352" s="237"/>
      <c r="AR352" s="237"/>
      <c r="AS352" s="237"/>
      <c r="AT352" s="237"/>
      <c r="AU352" s="237"/>
      <c r="AV352" s="265"/>
      <c r="AW352" s="265"/>
      <c r="AX352" s="265"/>
      <c r="AY352" s="265"/>
      <c r="AZ352" s="265"/>
      <c r="BA352" s="268"/>
      <c r="BB352" s="268"/>
      <c r="BC352" s="268"/>
      <c r="BD352" s="268"/>
      <c r="BE352" s="268"/>
      <c r="BF352" s="268"/>
      <c r="BG352" s="268"/>
      <c r="BH352" s="238"/>
      <c r="BI352" s="239"/>
      <c r="BJ352" s="11"/>
    </row>
    <row r="353" spans="1:62" x14ac:dyDescent="0.3">
      <c r="A353" s="235"/>
      <c r="B353" s="58"/>
      <c r="C353" s="58"/>
      <c r="D353" s="70"/>
      <c r="E353" s="79"/>
      <c r="F353" s="236"/>
      <c r="G353" s="240"/>
      <c r="H353" s="80"/>
      <c r="I353" s="241"/>
      <c r="J353" s="276"/>
      <c r="K353" s="276"/>
      <c r="L353" s="276"/>
      <c r="M353" s="276"/>
      <c r="N353" s="276"/>
      <c r="O353" s="276"/>
      <c r="P353" s="276"/>
      <c r="Q353" s="276"/>
      <c r="R353" s="272"/>
      <c r="S353" s="272"/>
      <c r="T353" s="83"/>
      <c r="U353" s="83"/>
      <c r="V353" s="83"/>
      <c r="W353" s="83"/>
      <c r="X353" s="83"/>
      <c r="Y353" s="349"/>
      <c r="Z353" s="237"/>
      <c r="AA353" s="237"/>
      <c r="AB353" s="237"/>
      <c r="AC353" s="237"/>
      <c r="AD353" s="237"/>
      <c r="AE353" s="237"/>
      <c r="AF353" s="237"/>
      <c r="AG353" s="237"/>
      <c r="AH353" s="237"/>
      <c r="AI353" s="237"/>
      <c r="AJ353" s="237"/>
      <c r="AK353" s="237"/>
      <c r="AL353" s="237"/>
      <c r="AM353" s="237"/>
      <c r="AN353" s="237"/>
      <c r="AO353" s="237"/>
      <c r="AP353" s="237"/>
      <c r="AQ353" s="237"/>
      <c r="AR353" s="237"/>
      <c r="AS353" s="237"/>
      <c r="AT353" s="237"/>
      <c r="AU353" s="237"/>
      <c r="AV353" s="265"/>
      <c r="AW353" s="265"/>
      <c r="AX353" s="265"/>
      <c r="AY353" s="265"/>
      <c r="AZ353" s="265"/>
      <c r="BA353" s="268"/>
      <c r="BB353" s="268"/>
      <c r="BC353" s="268"/>
      <c r="BD353" s="268"/>
      <c r="BE353" s="268"/>
      <c r="BF353" s="268"/>
      <c r="BG353" s="268"/>
      <c r="BH353" s="238"/>
      <c r="BI353" s="239"/>
      <c r="BJ353" s="11"/>
    </row>
    <row r="354" spans="1:62" x14ac:dyDescent="0.3">
      <c r="A354" s="235"/>
      <c r="B354" s="58"/>
      <c r="C354" s="58"/>
      <c r="D354" s="70"/>
      <c r="E354" s="79"/>
      <c r="F354" s="236"/>
      <c r="G354" s="240"/>
      <c r="H354" s="80"/>
      <c r="I354" s="241"/>
      <c r="J354" s="276"/>
      <c r="K354" s="276"/>
      <c r="L354" s="276"/>
      <c r="M354" s="276"/>
      <c r="N354" s="276"/>
      <c r="O354" s="276"/>
      <c r="P354" s="276"/>
      <c r="Q354" s="276"/>
      <c r="R354" s="272"/>
      <c r="S354" s="272"/>
      <c r="T354" s="83"/>
      <c r="U354" s="83"/>
      <c r="V354" s="83"/>
      <c r="W354" s="83"/>
      <c r="X354" s="83"/>
      <c r="Y354" s="349"/>
      <c r="Z354" s="237"/>
      <c r="AA354" s="237"/>
      <c r="AB354" s="237"/>
      <c r="AC354" s="237"/>
      <c r="AD354" s="237"/>
      <c r="AE354" s="237"/>
      <c r="AF354" s="237"/>
      <c r="AG354" s="237"/>
      <c r="AH354" s="237"/>
      <c r="AI354" s="237"/>
      <c r="AJ354" s="237"/>
      <c r="AK354" s="237"/>
      <c r="AL354" s="237"/>
      <c r="AM354" s="237"/>
      <c r="AN354" s="237"/>
      <c r="AO354" s="237"/>
      <c r="AP354" s="237"/>
      <c r="AQ354" s="237"/>
      <c r="AR354" s="237"/>
      <c r="AS354" s="237"/>
      <c r="AT354" s="237"/>
      <c r="AU354" s="237"/>
      <c r="AV354" s="265"/>
      <c r="AW354" s="265"/>
      <c r="AX354" s="265"/>
      <c r="AY354" s="265"/>
      <c r="AZ354" s="265"/>
      <c r="BA354" s="268"/>
      <c r="BB354" s="268"/>
      <c r="BC354" s="268"/>
      <c r="BD354" s="268"/>
      <c r="BE354" s="268"/>
      <c r="BF354" s="268"/>
      <c r="BG354" s="268"/>
      <c r="BH354" s="219"/>
      <c r="BI354" s="220"/>
      <c r="BJ354" s="11"/>
    </row>
    <row r="355" spans="1:62" x14ac:dyDescent="0.3">
      <c r="A355" s="235"/>
      <c r="B355" s="58"/>
      <c r="C355" s="58"/>
      <c r="D355" s="70"/>
      <c r="E355" s="79"/>
      <c r="F355" s="236"/>
      <c r="G355" s="240"/>
      <c r="H355" s="80"/>
      <c r="I355" s="241"/>
      <c r="J355" s="276"/>
      <c r="K355" s="276"/>
      <c r="L355" s="276"/>
      <c r="M355" s="276"/>
      <c r="N355" s="276"/>
      <c r="O355" s="276"/>
      <c r="P355" s="276"/>
      <c r="Q355" s="276"/>
      <c r="R355" s="272"/>
      <c r="S355" s="272"/>
      <c r="T355" s="83"/>
      <c r="U355" s="83"/>
      <c r="V355" s="83"/>
      <c r="W355" s="83"/>
      <c r="X355" s="83"/>
      <c r="Y355" s="349"/>
      <c r="Z355" s="237"/>
      <c r="AA355" s="237"/>
      <c r="AB355" s="237"/>
      <c r="AC355" s="237"/>
      <c r="AD355" s="237"/>
      <c r="AE355" s="237"/>
      <c r="AF355" s="237"/>
      <c r="AG355" s="237"/>
      <c r="AH355" s="237"/>
      <c r="AI355" s="237"/>
      <c r="AJ355" s="237"/>
      <c r="AK355" s="237"/>
      <c r="AL355" s="237"/>
      <c r="AM355" s="237"/>
      <c r="AN355" s="237"/>
      <c r="AO355" s="237"/>
      <c r="AP355" s="237"/>
      <c r="AQ355" s="237"/>
      <c r="AR355" s="237"/>
      <c r="AS355" s="237"/>
      <c r="AT355" s="237"/>
      <c r="AU355" s="237"/>
      <c r="AV355" s="265"/>
      <c r="AW355" s="265"/>
      <c r="AX355" s="265"/>
      <c r="AY355" s="265"/>
      <c r="AZ355" s="265"/>
      <c r="BA355" s="268"/>
      <c r="BB355" s="268"/>
      <c r="BC355" s="268"/>
      <c r="BD355" s="268"/>
      <c r="BE355" s="268"/>
      <c r="BF355" s="268"/>
      <c r="BG355" s="268"/>
      <c r="BH355" s="219"/>
      <c r="BI355" s="220"/>
      <c r="BJ355" s="11"/>
    </row>
    <row r="356" spans="1:62" x14ac:dyDescent="0.3">
      <c r="A356" s="235"/>
      <c r="B356" s="58"/>
      <c r="C356" s="58"/>
      <c r="D356" s="70"/>
      <c r="E356" s="79"/>
      <c r="F356" s="236"/>
      <c r="G356" s="240"/>
      <c r="H356" s="80"/>
      <c r="I356" s="241"/>
      <c r="J356" s="276"/>
      <c r="K356" s="276"/>
      <c r="L356" s="276"/>
      <c r="M356" s="276"/>
      <c r="N356" s="276"/>
      <c r="O356" s="276"/>
      <c r="P356" s="276"/>
      <c r="Q356" s="276"/>
      <c r="R356" s="272"/>
      <c r="S356" s="272"/>
      <c r="T356" s="83"/>
      <c r="U356" s="83"/>
      <c r="V356" s="83"/>
      <c r="W356" s="83"/>
      <c r="X356" s="83"/>
      <c r="Y356" s="349"/>
      <c r="Z356" s="237"/>
      <c r="AA356" s="237"/>
      <c r="AB356" s="237"/>
      <c r="AC356" s="237"/>
      <c r="AD356" s="237"/>
      <c r="AE356" s="237"/>
      <c r="AF356" s="237"/>
      <c r="AG356" s="237"/>
      <c r="AH356" s="237"/>
      <c r="AI356" s="237"/>
      <c r="AJ356" s="237"/>
      <c r="AK356" s="237"/>
      <c r="AL356" s="237"/>
      <c r="AM356" s="237"/>
      <c r="AN356" s="237"/>
      <c r="AO356" s="237"/>
      <c r="AP356" s="237"/>
      <c r="AQ356" s="237"/>
      <c r="AR356" s="237"/>
      <c r="AS356" s="237"/>
      <c r="AT356" s="237"/>
      <c r="AU356" s="237"/>
      <c r="AV356" s="265"/>
      <c r="AW356" s="265"/>
      <c r="AX356" s="265"/>
      <c r="AY356" s="265"/>
      <c r="AZ356" s="265"/>
      <c r="BA356" s="268"/>
      <c r="BB356" s="268"/>
      <c r="BC356" s="268"/>
      <c r="BD356" s="268"/>
      <c r="BE356" s="268"/>
      <c r="BF356" s="268"/>
      <c r="BG356" s="268"/>
      <c r="BH356" s="238"/>
      <c r="BI356" s="239"/>
      <c r="BJ356" s="11"/>
    </row>
    <row r="357" spans="1:62" x14ac:dyDescent="0.3">
      <c r="A357" s="235"/>
      <c r="B357" s="58"/>
      <c r="C357" s="58"/>
      <c r="D357" s="70"/>
      <c r="E357" s="79"/>
      <c r="F357" s="236"/>
      <c r="G357" s="231"/>
      <c r="H357" s="80"/>
      <c r="I357" s="241"/>
      <c r="J357" s="276"/>
      <c r="K357" s="276"/>
      <c r="L357" s="276"/>
      <c r="M357" s="276"/>
      <c r="N357" s="276"/>
      <c r="O357" s="276"/>
      <c r="P357" s="276"/>
      <c r="Q357" s="276"/>
      <c r="R357" s="272"/>
      <c r="S357" s="272"/>
      <c r="T357" s="83"/>
      <c r="U357" s="83"/>
      <c r="V357" s="83"/>
      <c r="W357" s="83"/>
      <c r="X357" s="83"/>
      <c r="Y357" s="349"/>
      <c r="Z357" s="237"/>
      <c r="AA357" s="237"/>
      <c r="AB357" s="237"/>
      <c r="AC357" s="237"/>
      <c r="AD357" s="237"/>
      <c r="AE357" s="237"/>
      <c r="AF357" s="237"/>
      <c r="AG357" s="237"/>
      <c r="AH357" s="237"/>
      <c r="AI357" s="237"/>
      <c r="AJ357" s="237"/>
      <c r="AK357" s="237"/>
      <c r="AL357" s="237"/>
      <c r="AM357" s="237"/>
      <c r="AN357" s="237"/>
      <c r="AO357" s="237"/>
      <c r="AP357" s="237"/>
      <c r="AQ357" s="237"/>
      <c r="AR357" s="237"/>
      <c r="AS357" s="237"/>
      <c r="AT357" s="237"/>
      <c r="AU357" s="237"/>
      <c r="AV357" s="265"/>
      <c r="AW357" s="265"/>
      <c r="AX357" s="265"/>
      <c r="AY357" s="265"/>
      <c r="AZ357" s="265"/>
      <c r="BA357" s="268"/>
      <c r="BB357" s="268"/>
      <c r="BC357" s="268"/>
      <c r="BD357" s="268"/>
      <c r="BE357" s="268"/>
      <c r="BF357" s="268"/>
      <c r="BG357" s="268"/>
      <c r="BH357" s="238"/>
      <c r="BI357" s="239"/>
      <c r="BJ357" s="11"/>
    </row>
    <row r="358" spans="1:62" x14ac:dyDescent="0.3">
      <c r="A358" s="235"/>
      <c r="B358" s="58"/>
      <c r="C358" s="58"/>
      <c r="D358" s="70"/>
      <c r="E358" s="79"/>
      <c r="F358" s="236"/>
      <c r="G358" s="240"/>
      <c r="H358" s="80"/>
      <c r="I358" s="241"/>
      <c r="J358" s="276"/>
      <c r="K358" s="276"/>
      <c r="L358" s="276"/>
      <c r="M358" s="276"/>
      <c r="N358" s="276"/>
      <c r="O358" s="276"/>
      <c r="P358" s="276"/>
      <c r="Q358" s="276"/>
      <c r="R358" s="272"/>
      <c r="S358" s="272"/>
      <c r="T358" s="83"/>
      <c r="U358" s="83"/>
      <c r="V358" s="83"/>
      <c r="W358" s="83"/>
      <c r="X358" s="83"/>
      <c r="Y358" s="349"/>
      <c r="Z358" s="237"/>
      <c r="AA358" s="237"/>
      <c r="AB358" s="237"/>
      <c r="AC358" s="237"/>
      <c r="AD358" s="237"/>
      <c r="AE358" s="237"/>
      <c r="AF358" s="237"/>
      <c r="AG358" s="237"/>
      <c r="AH358" s="237"/>
      <c r="AI358" s="237"/>
      <c r="AJ358" s="237"/>
      <c r="AK358" s="237"/>
      <c r="AL358" s="237"/>
      <c r="AM358" s="237"/>
      <c r="AN358" s="237"/>
      <c r="AO358" s="237"/>
      <c r="AP358" s="237"/>
      <c r="AQ358" s="237"/>
      <c r="AR358" s="237"/>
      <c r="AS358" s="237"/>
      <c r="AT358" s="237"/>
      <c r="AU358" s="237"/>
      <c r="AV358" s="265"/>
      <c r="AW358" s="265"/>
      <c r="AX358" s="265"/>
      <c r="AY358" s="265"/>
      <c r="AZ358" s="265"/>
      <c r="BA358" s="268"/>
      <c r="BB358" s="268"/>
      <c r="BC358" s="268"/>
      <c r="BD358" s="268"/>
      <c r="BE358" s="268"/>
      <c r="BF358" s="268"/>
      <c r="BG358" s="268"/>
      <c r="BH358" s="50"/>
      <c r="BI358" s="15"/>
      <c r="BJ358" s="11"/>
    </row>
    <row r="359" spans="1:62" x14ac:dyDescent="0.3">
      <c r="A359" s="235"/>
      <c r="B359" s="58"/>
      <c r="C359" s="58"/>
      <c r="D359" s="70"/>
      <c r="E359" s="79"/>
      <c r="F359" s="236"/>
      <c r="G359" s="240"/>
      <c r="H359" s="80"/>
      <c r="I359" s="241"/>
      <c r="J359" s="276"/>
      <c r="K359" s="276"/>
      <c r="L359" s="276"/>
      <c r="M359" s="276"/>
      <c r="N359" s="276"/>
      <c r="O359" s="276"/>
      <c r="P359" s="276"/>
      <c r="Q359" s="276"/>
      <c r="R359" s="272"/>
      <c r="S359" s="272"/>
      <c r="T359" s="83"/>
      <c r="U359" s="83"/>
      <c r="V359" s="83"/>
      <c r="W359" s="83"/>
      <c r="X359" s="83"/>
      <c r="Y359" s="349"/>
      <c r="Z359" s="237"/>
      <c r="AA359" s="237"/>
      <c r="AB359" s="237"/>
      <c r="AC359" s="237"/>
      <c r="AD359" s="237"/>
      <c r="AE359" s="237"/>
      <c r="AF359" s="237"/>
      <c r="AG359" s="237"/>
      <c r="AH359" s="237"/>
      <c r="AI359" s="237"/>
      <c r="AJ359" s="237"/>
      <c r="AK359" s="237"/>
      <c r="AL359" s="237"/>
      <c r="AM359" s="237"/>
      <c r="AN359" s="237"/>
      <c r="AO359" s="237"/>
      <c r="AP359" s="237"/>
      <c r="AQ359" s="237"/>
      <c r="AR359" s="237"/>
      <c r="AS359" s="237"/>
      <c r="AT359" s="237"/>
      <c r="AU359" s="237"/>
      <c r="AV359" s="265"/>
      <c r="AW359" s="265"/>
      <c r="AX359" s="265"/>
      <c r="AY359" s="265"/>
      <c r="AZ359" s="265"/>
      <c r="BA359" s="268"/>
      <c r="BB359" s="268"/>
      <c r="BC359" s="268"/>
      <c r="BD359" s="268"/>
      <c r="BE359" s="268"/>
      <c r="BF359" s="268"/>
      <c r="BG359" s="268"/>
      <c r="BH359" s="255"/>
      <c r="BI359" s="256"/>
      <c r="BJ359" s="11"/>
    </row>
    <row r="360" spans="1:62" x14ac:dyDescent="0.3">
      <c r="A360" s="235"/>
      <c r="B360" s="58"/>
      <c r="C360" s="58"/>
      <c r="D360" s="70"/>
      <c r="E360" s="79"/>
      <c r="F360" s="236"/>
      <c r="G360" s="240"/>
      <c r="H360" s="80"/>
      <c r="I360" s="241"/>
      <c r="J360" s="276"/>
      <c r="K360" s="276"/>
      <c r="L360" s="276"/>
      <c r="M360" s="276"/>
      <c r="N360" s="276"/>
      <c r="O360" s="276"/>
      <c r="P360" s="276"/>
      <c r="Q360" s="276"/>
      <c r="R360" s="272"/>
      <c r="S360" s="272"/>
      <c r="T360" s="83"/>
      <c r="U360" s="83"/>
      <c r="V360" s="83"/>
      <c r="W360" s="83"/>
      <c r="X360" s="83"/>
      <c r="Y360" s="349"/>
      <c r="Z360" s="237"/>
      <c r="AA360" s="237"/>
      <c r="AB360" s="237"/>
      <c r="AC360" s="237"/>
      <c r="AD360" s="237"/>
      <c r="AE360" s="237"/>
      <c r="AF360" s="237"/>
      <c r="AG360" s="237"/>
      <c r="AH360" s="237"/>
      <c r="AI360" s="237"/>
      <c r="AJ360" s="237"/>
      <c r="AK360" s="237"/>
      <c r="AL360" s="237"/>
      <c r="AM360" s="237"/>
      <c r="AN360" s="237"/>
      <c r="AO360" s="237"/>
      <c r="AP360" s="237"/>
      <c r="AQ360" s="237"/>
      <c r="AR360" s="237"/>
      <c r="AS360" s="237"/>
      <c r="AT360" s="237"/>
      <c r="AU360" s="237"/>
      <c r="AV360" s="265"/>
      <c r="AW360" s="265"/>
      <c r="AX360" s="265"/>
      <c r="AY360" s="265"/>
      <c r="AZ360" s="265"/>
      <c r="BA360" s="268"/>
      <c r="BB360" s="268"/>
      <c r="BC360" s="268"/>
      <c r="BD360" s="268"/>
      <c r="BE360" s="268"/>
      <c r="BF360" s="268"/>
      <c r="BG360" s="268"/>
      <c r="BH360" s="238"/>
      <c r="BI360" s="239"/>
      <c r="BJ360" s="11"/>
    </row>
    <row r="361" spans="1:62" x14ac:dyDescent="0.3">
      <c r="A361" s="235"/>
      <c r="B361" s="58"/>
      <c r="C361" s="58"/>
      <c r="D361" s="70"/>
      <c r="E361" s="79"/>
      <c r="F361" s="236"/>
      <c r="G361" s="240"/>
      <c r="H361" s="80"/>
      <c r="I361" s="241"/>
      <c r="J361" s="276"/>
      <c r="K361" s="276"/>
      <c r="L361" s="276"/>
      <c r="M361" s="276"/>
      <c r="N361" s="276"/>
      <c r="O361" s="276"/>
      <c r="P361" s="276"/>
      <c r="Q361" s="276"/>
      <c r="R361" s="272"/>
      <c r="S361" s="272"/>
      <c r="T361" s="83"/>
      <c r="U361" s="83"/>
      <c r="V361" s="83"/>
      <c r="W361" s="83"/>
      <c r="X361" s="83"/>
      <c r="Y361" s="349"/>
      <c r="Z361" s="237"/>
      <c r="AA361" s="237"/>
      <c r="AB361" s="237"/>
      <c r="AC361" s="237"/>
      <c r="AD361" s="237"/>
      <c r="AE361" s="237"/>
      <c r="AF361" s="237"/>
      <c r="AG361" s="237"/>
      <c r="AH361" s="237"/>
      <c r="AI361" s="237"/>
      <c r="AJ361" s="237"/>
      <c r="AK361" s="237"/>
      <c r="AL361" s="237"/>
      <c r="AM361" s="237"/>
      <c r="AN361" s="237"/>
      <c r="AO361" s="237"/>
      <c r="AP361" s="237"/>
      <c r="AQ361" s="237"/>
      <c r="AR361" s="237"/>
      <c r="AS361" s="237"/>
      <c r="AT361" s="237"/>
      <c r="AU361" s="237"/>
      <c r="AV361" s="265"/>
      <c r="AW361" s="265"/>
      <c r="AX361" s="265"/>
      <c r="AY361" s="265"/>
      <c r="AZ361" s="265"/>
      <c r="BA361" s="268"/>
      <c r="BB361" s="268"/>
      <c r="BC361" s="268"/>
      <c r="BD361" s="268"/>
      <c r="BE361" s="268"/>
      <c r="BF361" s="268"/>
      <c r="BG361" s="268"/>
      <c r="BH361" s="238"/>
      <c r="BI361" s="239"/>
      <c r="BJ361" s="11"/>
    </row>
    <row r="362" spans="1:62" x14ac:dyDescent="0.3">
      <c r="A362" s="235"/>
      <c r="B362" s="58"/>
      <c r="C362" s="58"/>
      <c r="D362" s="70"/>
      <c r="E362" s="79"/>
      <c r="F362" s="236"/>
      <c r="G362" s="240"/>
      <c r="H362" s="80"/>
      <c r="I362" s="241"/>
      <c r="J362" s="276"/>
      <c r="K362" s="276"/>
      <c r="L362" s="276"/>
      <c r="M362" s="276"/>
      <c r="N362" s="276"/>
      <c r="O362" s="276"/>
      <c r="P362" s="276"/>
      <c r="Q362" s="276"/>
      <c r="R362" s="272"/>
      <c r="S362" s="272"/>
      <c r="T362" s="83"/>
      <c r="U362" s="83"/>
      <c r="V362" s="83"/>
      <c r="W362" s="83"/>
      <c r="X362" s="83"/>
      <c r="Y362" s="349"/>
      <c r="Z362" s="237"/>
      <c r="AA362" s="237"/>
      <c r="AB362" s="237"/>
      <c r="AC362" s="237"/>
      <c r="AD362" s="237"/>
      <c r="AE362" s="237"/>
      <c r="AF362" s="237"/>
      <c r="AG362" s="237"/>
      <c r="AH362" s="237"/>
      <c r="AI362" s="237"/>
      <c r="AJ362" s="237"/>
      <c r="AK362" s="237"/>
      <c r="AL362" s="237"/>
      <c r="AM362" s="237"/>
      <c r="AN362" s="237"/>
      <c r="AO362" s="237"/>
      <c r="AP362" s="237"/>
      <c r="AQ362" s="237"/>
      <c r="AR362" s="237"/>
      <c r="AS362" s="237"/>
      <c r="AT362" s="237"/>
      <c r="AU362" s="237"/>
      <c r="AV362" s="265"/>
      <c r="AW362" s="265"/>
      <c r="AX362" s="265"/>
      <c r="AY362" s="265"/>
      <c r="AZ362" s="265"/>
      <c r="BA362" s="268"/>
      <c r="BB362" s="268"/>
      <c r="BC362" s="268"/>
      <c r="BD362" s="268"/>
      <c r="BE362" s="268"/>
      <c r="BF362" s="268"/>
      <c r="BG362" s="268"/>
      <c r="BH362" s="238"/>
      <c r="BI362" s="239"/>
      <c r="BJ362" s="11"/>
    </row>
    <row r="363" spans="1:62" x14ac:dyDescent="0.3">
      <c r="A363" s="235"/>
      <c r="B363" s="58"/>
      <c r="C363" s="58"/>
      <c r="D363" s="70"/>
      <c r="E363" s="79"/>
      <c r="F363" s="236"/>
      <c r="G363" s="240"/>
      <c r="H363" s="80"/>
      <c r="I363" s="241"/>
      <c r="J363" s="276"/>
      <c r="K363" s="276"/>
      <c r="L363" s="276"/>
      <c r="M363" s="276"/>
      <c r="N363" s="276"/>
      <c r="O363" s="276"/>
      <c r="P363" s="276"/>
      <c r="Q363" s="276"/>
      <c r="R363" s="272"/>
      <c r="S363" s="272"/>
      <c r="T363" s="83"/>
      <c r="U363" s="83"/>
      <c r="V363" s="83"/>
      <c r="W363" s="83"/>
      <c r="X363" s="83"/>
      <c r="Y363" s="349"/>
      <c r="Z363" s="237"/>
      <c r="AA363" s="237"/>
      <c r="AB363" s="237"/>
      <c r="AC363" s="237"/>
      <c r="AD363" s="237"/>
      <c r="AE363" s="237"/>
      <c r="AF363" s="237"/>
      <c r="AG363" s="237"/>
      <c r="AH363" s="237"/>
      <c r="AI363" s="237"/>
      <c r="AJ363" s="237"/>
      <c r="AK363" s="237"/>
      <c r="AL363" s="237"/>
      <c r="AM363" s="237"/>
      <c r="AN363" s="237"/>
      <c r="AO363" s="237"/>
      <c r="AP363" s="237"/>
      <c r="AQ363" s="237"/>
      <c r="AR363" s="237"/>
      <c r="AS363" s="237"/>
      <c r="AT363" s="237"/>
      <c r="AU363" s="237"/>
      <c r="AV363" s="265"/>
      <c r="AW363" s="265"/>
      <c r="AX363" s="265"/>
      <c r="AY363" s="265"/>
      <c r="AZ363" s="265"/>
      <c r="BA363" s="268"/>
      <c r="BB363" s="268"/>
      <c r="BC363" s="268"/>
      <c r="BD363" s="268"/>
      <c r="BE363" s="268"/>
      <c r="BF363" s="268"/>
      <c r="BG363" s="268"/>
      <c r="BH363" s="238"/>
      <c r="BI363" s="239"/>
      <c r="BJ363" s="11"/>
    </row>
    <row r="364" spans="1:62" x14ac:dyDescent="0.3">
      <c r="A364" s="235"/>
      <c r="B364" s="58"/>
      <c r="C364" s="58"/>
      <c r="D364" s="70"/>
      <c r="E364" s="79"/>
      <c r="F364" s="240"/>
      <c r="G364" s="240"/>
      <c r="H364" s="80"/>
      <c r="I364" s="241"/>
      <c r="J364" s="276"/>
      <c r="K364" s="276"/>
      <c r="L364" s="276"/>
      <c r="M364" s="276"/>
      <c r="N364" s="276"/>
      <c r="O364" s="276"/>
      <c r="P364" s="276"/>
      <c r="Q364" s="276"/>
      <c r="R364" s="272"/>
      <c r="S364" s="272"/>
      <c r="T364" s="83"/>
      <c r="U364" s="83"/>
      <c r="V364" s="83"/>
      <c r="W364" s="83"/>
      <c r="X364" s="83"/>
      <c r="Y364" s="349"/>
      <c r="Z364" s="237"/>
      <c r="AA364" s="237"/>
      <c r="AB364" s="237"/>
      <c r="AC364" s="237"/>
      <c r="AD364" s="237"/>
      <c r="AE364" s="237"/>
      <c r="AF364" s="237"/>
      <c r="AG364" s="237"/>
      <c r="AH364" s="237"/>
      <c r="AI364" s="237"/>
      <c r="AJ364" s="237"/>
      <c r="AK364" s="237"/>
      <c r="AL364" s="237"/>
      <c r="AM364" s="237"/>
      <c r="AN364" s="237"/>
      <c r="AO364" s="237"/>
      <c r="AP364" s="237"/>
      <c r="AQ364" s="237"/>
      <c r="AR364" s="237"/>
      <c r="AS364" s="237"/>
      <c r="AT364" s="237"/>
      <c r="AU364" s="237"/>
      <c r="AV364" s="265"/>
      <c r="AW364" s="265"/>
      <c r="AX364" s="265"/>
      <c r="AY364" s="265"/>
      <c r="AZ364" s="265"/>
      <c r="BA364" s="268"/>
      <c r="BB364" s="268"/>
      <c r="BC364" s="268"/>
      <c r="BD364" s="268"/>
      <c r="BE364" s="268"/>
      <c r="BF364" s="268"/>
      <c r="BG364" s="268"/>
      <c r="BH364" s="238"/>
      <c r="BI364" s="239"/>
      <c r="BJ364" s="11"/>
    </row>
    <row r="365" spans="1:62" x14ac:dyDescent="0.3">
      <c r="A365" s="235"/>
      <c r="B365" s="58"/>
      <c r="C365" s="58"/>
      <c r="D365" s="70"/>
      <c r="E365" s="79"/>
      <c r="F365" s="240"/>
      <c r="G365" s="240"/>
      <c r="H365" s="80"/>
      <c r="I365" s="241"/>
      <c r="J365" s="276"/>
      <c r="K365" s="276"/>
      <c r="L365" s="276"/>
      <c r="M365" s="276"/>
      <c r="N365" s="276"/>
      <c r="O365" s="276"/>
      <c r="P365" s="276"/>
      <c r="Q365" s="276"/>
      <c r="R365" s="272"/>
      <c r="S365" s="272"/>
      <c r="T365" s="83"/>
      <c r="U365" s="83"/>
      <c r="V365" s="83"/>
      <c r="W365" s="83"/>
      <c r="X365" s="83"/>
      <c r="Y365" s="349"/>
      <c r="Z365" s="237"/>
      <c r="AA365" s="237"/>
      <c r="AB365" s="237"/>
      <c r="AC365" s="237"/>
      <c r="AD365" s="237"/>
      <c r="AE365" s="237"/>
      <c r="AF365" s="237"/>
      <c r="AG365" s="237"/>
      <c r="AH365" s="237"/>
      <c r="AI365" s="237"/>
      <c r="AJ365" s="237"/>
      <c r="AK365" s="237"/>
      <c r="AL365" s="237"/>
      <c r="AM365" s="237"/>
      <c r="AN365" s="237"/>
      <c r="AO365" s="237"/>
      <c r="AP365" s="237"/>
      <c r="AQ365" s="237"/>
      <c r="AR365" s="237"/>
      <c r="AS365" s="237"/>
      <c r="AT365" s="237"/>
      <c r="AU365" s="237"/>
      <c r="AV365" s="265"/>
      <c r="AW365" s="265"/>
      <c r="AX365" s="265"/>
      <c r="AY365" s="265"/>
      <c r="AZ365" s="265"/>
      <c r="BA365" s="268"/>
      <c r="BB365" s="268"/>
      <c r="BC365" s="268"/>
      <c r="BD365" s="268"/>
      <c r="BE365" s="268"/>
      <c r="BF365" s="268"/>
      <c r="BG365" s="268"/>
      <c r="BH365" s="238"/>
      <c r="BI365" s="239"/>
      <c r="BJ365" s="11"/>
    </row>
    <row r="366" spans="1:62" x14ac:dyDescent="0.3">
      <c r="A366" s="235"/>
      <c r="B366" s="58"/>
      <c r="C366" s="58"/>
      <c r="D366" s="70"/>
      <c r="E366" s="79"/>
      <c r="F366" s="240"/>
      <c r="G366" s="240"/>
      <c r="H366" s="80"/>
      <c r="I366" s="241"/>
      <c r="J366" s="276"/>
      <c r="K366" s="276"/>
      <c r="L366" s="276"/>
      <c r="M366" s="276"/>
      <c r="N366" s="276"/>
      <c r="O366" s="276"/>
      <c r="P366" s="276"/>
      <c r="Q366" s="276"/>
      <c r="R366" s="272"/>
      <c r="S366" s="272"/>
      <c r="T366" s="83"/>
      <c r="U366" s="83"/>
      <c r="V366" s="83"/>
      <c r="W366" s="83"/>
      <c r="X366" s="83"/>
      <c r="Y366" s="349"/>
      <c r="Z366" s="237"/>
      <c r="AA366" s="237"/>
      <c r="AB366" s="237"/>
      <c r="AC366" s="237"/>
      <c r="AD366" s="237"/>
      <c r="AE366" s="237"/>
      <c r="AF366" s="237"/>
      <c r="AG366" s="237"/>
      <c r="AH366" s="237"/>
      <c r="AI366" s="237"/>
      <c r="AJ366" s="237"/>
      <c r="AK366" s="237"/>
      <c r="AL366" s="237"/>
      <c r="AM366" s="237"/>
      <c r="AN366" s="237"/>
      <c r="AO366" s="237"/>
      <c r="AP366" s="237"/>
      <c r="AQ366" s="237"/>
      <c r="AR366" s="237"/>
      <c r="AS366" s="237"/>
      <c r="AT366" s="237"/>
      <c r="AU366" s="237"/>
      <c r="AV366" s="265"/>
      <c r="AW366" s="265"/>
      <c r="AX366" s="265"/>
      <c r="AY366" s="265"/>
      <c r="AZ366" s="265"/>
      <c r="BA366" s="268"/>
      <c r="BB366" s="268"/>
      <c r="BC366" s="268"/>
      <c r="BD366" s="268"/>
      <c r="BE366" s="268"/>
      <c r="BF366" s="268"/>
      <c r="BG366" s="268"/>
      <c r="BH366" s="238"/>
      <c r="BI366" s="239"/>
      <c r="BJ366" s="11"/>
    </row>
    <row r="367" spans="1:62" x14ac:dyDescent="0.3">
      <c r="A367" s="235"/>
      <c r="B367" s="58"/>
      <c r="C367" s="58"/>
      <c r="D367" s="70"/>
      <c r="E367" s="79"/>
      <c r="F367" s="240"/>
      <c r="G367" s="240"/>
      <c r="H367" s="80"/>
      <c r="I367" s="241"/>
      <c r="J367" s="276"/>
      <c r="K367" s="276"/>
      <c r="L367" s="276"/>
      <c r="M367" s="276"/>
      <c r="N367" s="276"/>
      <c r="O367" s="276"/>
      <c r="P367" s="276"/>
      <c r="Q367" s="276"/>
      <c r="R367" s="272"/>
      <c r="S367" s="272"/>
      <c r="T367" s="83"/>
      <c r="U367" s="83"/>
      <c r="V367" s="83"/>
      <c r="W367" s="83"/>
      <c r="X367" s="83"/>
      <c r="Y367" s="349"/>
      <c r="Z367" s="237"/>
      <c r="AA367" s="237"/>
      <c r="AB367" s="237"/>
      <c r="AC367" s="237"/>
      <c r="AD367" s="237"/>
      <c r="AE367" s="237"/>
      <c r="AF367" s="237"/>
      <c r="AG367" s="237"/>
      <c r="AH367" s="237"/>
      <c r="AI367" s="237"/>
      <c r="AJ367" s="237"/>
      <c r="AK367" s="237"/>
      <c r="AL367" s="237"/>
      <c r="AM367" s="237"/>
      <c r="AN367" s="237"/>
      <c r="AO367" s="237"/>
      <c r="AP367" s="237"/>
      <c r="AQ367" s="237"/>
      <c r="AR367" s="237"/>
      <c r="AS367" s="237"/>
      <c r="AT367" s="237"/>
      <c r="AU367" s="237"/>
      <c r="AV367" s="265"/>
      <c r="AW367" s="265"/>
      <c r="AX367" s="265"/>
      <c r="AY367" s="265"/>
      <c r="AZ367" s="265"/>
      <c r="BA367" s="268"/>
      <c r="BB367" s="268"/>
      <c r="BC367" s="268"/>
      <c r="BD367" s="268"/>
      <c r="BE367" s="268"/>
      <c r="BF367" s="268"/>
      <c r="BG367" s="268"/>
      <c r="BH367" s="50"/>
      <c r="BI367" s="15"/>
      <c r="BJ367" s="11"/>
    </row>
    <row r="368" spans="1:62" x14ac:dyDescent="0.3">
      <c r="A368" s="235"/>
      <c r="B368" s="58"/>
      <c r="C368" s="58"/>
      <c r="D368" s="70"/>
      <c r="E368" s="79"/>
      <c r="F368" s="240"/>
      <c r="G368" s="236"/>
      <c r="H368" s="80"/>
      <c r="I368" s="241"/>
      <c r="J368" s="276"/>
      <c r="K368" s="276"/>
      <c r="L368" s="276"/>
      <c r="M368" s="276"/>
      <c r="N368" s="276"/>
      <c r="O368" s="276"/>
      <c r="P368" s="276"/>
      <c r="Q368" s="276"/>
      <c r="R368" s="272"/>
      <c r="S368" s="272"/>
      <c r="T368" s="83"/>
      <c r="U368" s="83"/>
      <c r="V368" s="83"/>
      <c r="W368" s="83"/>
      <c r="X368" s="83"/>
      <c r="Y368" s="349"/>
      <c r="Z368" s="237"/>
      <c r="AA368" s="237"/>
      <c r="AB368" s="237"/>
      <c r="AC368" s="237"/>
      <c r="AD368" s="237"/>
      <c r="AE368" s="237"/>
      <c r="AF368" s="237"/>
      <c r="AG368" s="237"/>
      <c r="AH368" s="237"/>
      <c r="AI368" s="237"/>
      <c r="AJ368" s="237"/>
      <c r="AK368" s="237"/>
      <c r="AL368" s="237"/>
      <c r="AM368" s="237"/>
      <c r="AN368" s="237"/>
      <c r="AO368" s="237"/>
      <c r="AP368" s="237"/>
      <c r="AQ368" s="237"/>
      <c r="AR368" s="237"/>
      <c r="AS368" s="237"/>
      <c r="AT368" s="237"/>
      <c r="AU368" s="237"/>
      <c r="AV368" s="265"/>
      <c r="AW368" s="265"/>
      <c r="AX368" s="265"/>
      <c r="AY368" s="265"/>
      <c r="AZ368" s="265"/>
      <c r="BA368" s="268"/>
      <c r="BB368" s="268"/>
      <c r="BC368" s="268"/>
      <c r="BD368" s="268"/>
      <c r="BE368" s="268"/>
      <c r="BF368" s="268"/>
      <c r="BG368" s="268"/>
      <c r="BH368" s="238"/>
      <c r="BI368" s="239"/>
      <c r="BJ368" s="11"/>
    </row>
    <row r="369" spans="1:62" x14ac:dyDescent="0.3">
      <c r="A369" s="235"/>
      <c r="B369" s="58"/>
      <c r="C369" s="58"/>
      <c r="D369" s="70"/>
      <c r="E369" s="79"/>
      <c r="F369" s="231"/>
      <c r="G369" s="236"/>
      <c r="H369" s="80"/>
      <c r="I369" s="241"/>
      <c r="J369" s="276"/>
      <c r="K369" s="276"/>
      <c r="L369" s="276"/>
      <c r="M369" s="276"/>
      <c r="N369" s="276"/>
      <c r="O369" s="276"/>
      <c r="P369" s="276"/>
      <c r="Q369" s="276"/>
      <c r="R369" s="272"/>
      <c r="S369" s="272"/>
      <c r="T369" s="83"/>
      <c r="U369" s="83"/>
      <c r="V369" s="83"/>
      <c r="W369" s="83"/>
      <c r="X369" s="83"/>
      <c r="Y369" s="349"/>
      <c r="Z369" s="237"/>
      <c r="AA369" s="237"/>
      <c r="AB369" s="237"/>
      <c r="AC369" s="237"/>
      <c r="AD369" s="237"/>
      <c r="AE369" s="237"/>
      <c r="AF369" s="237"/>
      <c r="AG369" s="237"/>
      <c r="AH369" s="237"/>
      <c r="AI369" s="237"/>
      <c r="AJ369" s="237"/>
      <c r="AK369" s="237"/>
      <c r="AL369" s="237"/>
      <c r="AM369" s="237"/>
      <c r="AN369" s="237"/>
      <c r="AO369" s="237"/>
      <c r="AP369" s="237"/>
      <c r="AQ369" s="237"/>
      <c r="AR369" s="237"/>
      <c r="AS369" s="237"/>
      <c r="AT369" s="237"/>
      <c r="AU369" s="237"/>
      <c r="AV369" s="265"/>
      <c r="AW369" s="265"/>
      <c r="AX369" s="265"/>
      <c r="AY369" s="265"/>
      <c r="AZ369" s="265"/>
      <c r="BA369" s="268"/>
      <c r="BB369" s="268"/>
      <c r="BC369" s="268"/>
      <c r="BD369" s="268"/>
      <c r="BE369" s="268"/>
      <c r="BF369" s="268"/>
      <c r="BG369" s="268"/>
      <c r="BH369" s="238"/>
      <c r="BI369" s="239"/>
      <c r="BJ369" s="11"/>
    </row>
    <row r="370" spans="1:62" x14ac:dyDescent="0.3">
      <c r="A370" s="235"/>
      <c r="B370" s="58"/>
      <c r="C370" s="58"/>
      <c r="D370" s="70"/>
      <c r="E370" s="79"/>
      <c r="F370" s="231"/>
      <c r="G370" s="236"/>
      <c r="H370" s="80"/>
      <c r="I370" s="241"/>
      <c r="J370" s="276"/>
      <c r="K370" s="276"/>
      <c r="L370" s="276"/>
      <c r="M370" s="276"/>
      <c r="N370" s="276"/>
      <c r="O370" s="276"/>
      <c r="P370" s="276"/>
      <c r="Q370" s="276"/>
      <c r="R370" s="272"/>
      <c r="S370" s="272"/>
      <c r="T370" s="83"/>
      <c r="U370" s="83"/>
      <c r="V370" s="83"/>
      <c r="W370" s="83"/>
      <c r="X370" s="83"/>
      <c r="Y370" s="349"/>
      <c r="Z370" s="237"/>
      <c r="AA370" s="237"/>
      <c r="AB370" s="237"/>
      <c r="AC370" s="237"/>
      <c r="AD370" s="237"/>
      <c r="AE370" s="237"/>
      <c r="AF370" s="237"/>
      <c r="AG370" s="237"/>
      <c r="AH370" s="237"/>
      <c r="AI370" s="237"/>
      <c r="AJ370" s="237"/>
      <c r="AK370" s="237"/>
      <c r="AL370" s="237"/>
      <c r="AM370" s="237"/>
      <c r="AN370" s="237"/>
      <c r="AO370" s="237"/>
      <c r="AP370" s="237"/>
      <c r="AQ370" s="237"/>
      <c r="AR370" s="237"/>
      <c r="AS370" s="237"/>
      <c r="AT370" s="237"/>
      <c r="AU370" s="237"/>
      <c r="AV370" s="265"/>
      <c r="AW370" s="265"/>
      <c r="AX370" s="265"/>
      <c r="AY370" s="265"/>
      <c r="AZ370" s="265"/>
      <c r="BA370" s="268"/>
      <c r="BB370" s="268"/>
      <c r="BC370" s="268"/>
      <c r="BD370" s="268"/>
      <c r="BE370" s="268"/>
      <c r="BF370" s="268"/>
      <c r="BG370" s="268"/>
      <c r="BH370" s="238"/>
      <c r="BI370" s="239"/>
      <c r="BJ370" s="11"/>
    </row>
    <row r="371" spans="1:62" x14ac:dyDescent="0.3">
      <c r="A371" s="235"/>
      <c r="B371" s="58"/>
      <c r="C371" s="58"/>
      <c r="D371" s="70"/>
      <c r="E371" s="79"/>
      <c r="F371" s="231"/>
      <c r="G371" s="236"/>
      <c r="H371" s="80"/>
      <c r="I371" s="241"/>
      <c r="J371" s="276"/>
      <c r="K371" s="276"/>
      <c r="L371" s="276"/>
      <c r="M371" s="276"/>
      <c r="N371" s="276"/>
      <c r="O371" s="276"/>
      <c r="P371" s="276"/>
      <c r="Q371" s="276"/>
      <c r="R371" s="272"/>
      <c r="S371" s="272"/>
      <c r="T371" s="83"/>
      <c r="U371" s="83"/>
      <c r="V371" s="83"/>
      <c r="W371" s="83"/>
      <c r="X371" s="83"/>
      <c r="Y371" s="349"/>
      <c r="Z371" s="237"/>
      <c r="AA371" s="237"/>
      <c r="AB371" s="237"/>
      <c r="AC371" s="237"/>
      <c r="AD371" s="237"/>
      <c r="AE371" s="237"/>
      <c r="AF371" s="237"/>
      <c r="AG371" s="237"/>
      <c r="AH371" s="237"/>
      <c r="AI371" s="237"/>
      <c r="AJ371" s="237"/>
      <c r="AK371" s="237"/>
      <c r="AL371" s="237"/>
      <c r="AM371" s="237"/>
      <c r="AN371" s="237"/>
      <c r="AO371" s="237"/>
      <c r="AP371" s="237"/>
      <c r="AQ371" s="237"/>
      <c r="AR371" s="237"/>
      <c r="AS371" s="237"/>
      <c r="AT371" s="237"/>
      <c r="AU371" s="237"/>
      <c r="AV371" s="265"/>
      <c r="AW371" s="265"/>
      <c r="AX371" s="265"/>
      <c r="AY371" s="265"/>
      <c r="AZ371" s="265"/>
      <c r="BA371" s="268"/>
      <c r="BB371" s="268"/>
      <c r="BC371" s="268"/>
      <c r="BD371" s="268"/>
      <c r="BE371" s="268"/>
      <c r="BF371" s="268"/>
      <c r="BG371" s="268"/>
      <c r="BH371" s="238"/>
      <c r="BI371" s="239"/>
      <c r="BJ371" s="11"/>
    </row>
    <row r="372" spans="1:62" x14ac:dyDescent="0.3">
      <c r="A372" s="235"/>
      <c r="B372" s="58"/>
      <c r="C372" s="58"/>
      <c r="D372" s="70"/>
      <c r="E372" s="79"/>
      <c r="F372" s="236"/>
      <c r="G372" s="236"/>
      <c r="H372" s="80"/>
      <c r="I372" s="241"/>
      <c r="J372" s="276"/>
      <c r="K372" s="276"/>
      <c r="L372" s="276"/>
      <c r="M372" s="276"/>
      <c r="N372" s="276"/>
      <c r="O372" s="276"/>
      <c r="P372" s="276"/>
      <c r="Q372" s="276"/>
      <c r="R372" s="272"/>
      <c r="S372" s="272"/>
      <c r="T372" s="83"/>
      <c r="U372" s="83"/>
      <c r="V372" s="83"/>
      <c r="W372" s="83"/>
      <c r="X372" s="83"/>
      <c r="Y372" s="349"/>
      <c r="Z372" s="237"/>
      <c r="AA372" s="237"/>
      <c r="AB372" s="237"/>
      <c r="AC372" s="237"/>
      <c r="AD372" s="237"/>
      <c r="AE372" s="237"/>
      <c r="AF372" s="237"/>
      <c r="AG372" s="237"/>
      <c r="AH372" s="237"/>
      <c r="AI372" s="237"/>
      <c r="AJ372" s="237"/>
      <c r="AK372" s="237"/>
      <c r="AL372" s="237"/>
      <c r="AM372" s="237"/>
      <c r="AN372" s="237"/>
      <c r="AO372" s="237"/>
      <c r="AP372" s="237"/>
      <c r="AQ372" s="237"/>
      <c r="AR372" s="237"/>
      <c r="AS372" s="237"/>
      <c r="AT372" s="237"/>
      <c r="AU372" s="237"/>
      <c r="AV372" s="265"/>
      <c r="AW372" s="265"/>
      <c r="AX372" s="265"/>
      <c r="AY372" s="265"/>
      <c r="AZ372" s="265"/>
      <c r="BA372" s="268"/>
      <c r="BB372" s="268"/>
      <c r="BC372" s="268"/>
      <c r="BD372" s="268"/>
      <c r="BE372" s="268"/>
      <c r="BF372" s="268"/>
      <c r="BG372" s="268"/>
      <c r="BH372" s="238"/>
      <c r="BI372" s="239"/>
      <c r="BJ372" s="11"/>
    </row>
    <row r="373" spans="1:62" x14ac:dyDescent="0.3">
      <c r="A373" s="235"/>
      <c r="B373" s="58"/>
      <c r="C373" s="58"/>
      <c r="D373" s="70"/>
      <c r="E373" s="79"/>
      <c r="F373" s="236"/>
      <c r="G373" s="236"/>
      <c r="H373" s="80"/>
      <c r="I373" s="241"/>
      <c r="J373" s="276"/>
      <c r="K373" s="276"/>
      <c r="L373" s="276"/>
      <c r="M373" s="276"/>
      <c r="N373" s="276"/>
      <c r="O373" s="276"/>
      <c r="P373" s="276"/>
      <c r="Q373" s="276"/>
      <c r="R373" s="272"/>
      <c r="S373" s="272"/>
      <c r="T373" s="83"/>
      <c r="U373" s="83"/>
      <c r="V373" s="83"/>
      <c r="W373" s="83"/>
      <c r="X373" s="83"/>
      <c r="Y373" s="349"/>
      <c r="Z373" s="237"/>
      <c r="AA373" s="237"/>
      <c r="AB373" s="237"/>
      <c r="AC373" s="237"/>
      <c r="AD373" s="237"/>
      <c r="AE373" s="237"/>
      <c r="AF373" s="237"/>
      <c r="AG373" s="237"/>
      <c r="AH373" s="237"/>
      <c r="AI373" s="237"/>
      <c r="AJ373" s="237"/>
      <c r="AK373" s="237"/>
      <c r="AL373" s="237"/>
      <c r="AM373" s="237"/>
      <c r="AN373" s="237"/>
      <c r="AO373" s="237"/>
      <c r="AP373" s="237"/>
      <c r="AQ373" s="237"/>
      <c r="AR373" s="237"/>
      <c r="AS373" s="237"/>
      <c r="AT373" s="237"/>
      <c r="AU373" s="237"/>
      <c r="AV373" s="265"/>
      <c r="AW373" s="265"/>
      <c r="AX373" s="265"/>
      <c r="AY373" s="265"/>
      <c r="AZ373" s="265"/>
      <c r="BA373" s="268"/>
      <c r="BB373" s="268"/>
      <c r="BC373" s="268"/>
      <c r="BD373" s="268"/>
      <c r="BE373" s="268"/>
      <c r="BF373" s="268"/>
      <c r="BG373" s="268"/>
      <c r="BH373" s="238"/>
      <c r="BI373" s="239"/>
      <c r="BJ373" s="11"/>
    </row>
    <row r="374" spans="1:62" x14ac:dyDescent="0.3">
      <c r="A374" s="235"/>
      <c r="B374" s="58"/>
      <c r="C374" s="58"/>
      <c r="D374" s="70"/>
      <c r="E374" s="79"/>
      <c r="F374" s="236"/>
      <c r="G374" s="236"/>
      <c r="H374" s="80"/>
      <c r="I374" s="241"/>
      <c r="J374" s="276"/>
      <c r="K374" s="276"/>
      <c r="L374" s="276"/>
      <c r="M374" s="276"/>
      <c r="N374" s="276"/>
      <c r="O374" s="276"/>
      <c r="P374" s="276"/>
      <c r="Q374" s="276"/>
      <c r="R374" s="272"/>
      <c r="S374" s="272"/>
      <c r="T374" s="83"/>
      <c r="U374" s="83"/>
      <c r="V374" s="83"/>
      <c r="W374" s="83"/>
      <c r="X374" s="83"/>
      <c r="Y374" s="349"/>
      <c r="Z374" s="237"/>
      <c r="AA374" s="237"/>
      <c r="AB374" s="237"/>
      <c r="AC374" s="237"/>
      <c r="AD374" s="237"/>
      <c r="AE374" s="237"/>
      <c r="AF374" s="237"/>
      <c r="AG374" s="237"/>
      <c r="AH374" s="237"/>
      <c r="AI374" s="237"/>
      <c r="AJ374" s="237"/>
      <c r="AK374" s="237"/>
      <c r="AL374" s="237"/>
      <c r="AM374" s="237"/>
      <c r="AN374" s="237"/>
      <c r="AO374" s="237"/>
      <c r="AP374" s="237"/>
      <c r="AQ374" s="237"/>
      <c r="AR374" s="237"/>
      <c r="AS374" s="237"/>
      <c r="AT374" s="237"/>
      <c r="AU374" s="237"/>
      <c r="AV374" s="265"/>
      <c r="AW374" s="265"/>
      <c r="AX374" s="265"/>
      <c r="AY374" s="265"/>
      <c r="AZ374" s="265"/>
      <c r="BA374" s="268"/>
      <c r="BB374" s="268"/>
      <c r="BC374" s="268"/>
      <c r="BD374" s="268"/>
      <c r="BE374" s="268"/>
      <c r="BF374" s="268"/>
      <c r="BG374" s="268"/>
      <c r="BH374" s="238"/>
      <c r="BI374" s="239"/>
      <c r="BJ374" s="11"/>
    </row>
    <row r="375" spans="1:62" x14ac:dyDescent="0.3">
      <c r="A375" s="258"/>
      <c r="B375" s="58"/>
      <c r="C375" s="58"/>
      <c r="D375" s="70"/>
      <c r="E375" s="79"/>
      <c r="F375" s="236"/>
      <c r="G375" s="236"/>
      <c r="H375" s="80"/>
      <c r="I375" s="241"/>
      <c r="J375" s="276"/>
      <c r="K375" s="276"/>
      <c r="L375" s="276"/>
      <c r="M375" s="276"/>
      <c r="N375" s="276"/>
      <c r="O375" s="276"/>
      <c r="P375" s="276"/>
      <c r="Q375" s="276"/>
      <c r="R375" s="272"/>
      <c r="S375" s="272"/>
      <c r="T375" s="83"/>
      <c r="U375" s="83"/>
      <c r="V375" s="83"/>
      <c r="W375" s="83"/>
      <c r="X375" s="83"/>
      <c r="Y375" s="349"/>
      <c r="Z375" s="237"/>
      <c r="AA375" s="237"/>
      <c r="AB375" s="237"/>
      <c r="AC375" s="237"/>
      <c r="AD375" s="237"/>
      <c r="AE375" s="237"/>
      <c r="AF375" s="237"/>
      <c r="AG375" s="237"/>
      <c r="AH375" s="237"/>
      <c r="AI375" s="237"/>
      <c r="AJ375" s="237"/>
      <c r="AK375" s="237"/>
      <c r="AL375" s="237"/>
      <c r="AM375" s="237"/>
      <c r="AN375" s="237"/>
      <c r="AO375" s="237"/>
      <c r="AP375" s="237"/>
      <c r="AQ375" s="237"/>
      <c r="AR375" s="237"/>
      <c r="AS375" s="237"/>
      <c r="AT375" s="237"/>
      <c r="AU375" s="237"/>
      <c r="AV375" s="265"/>
      <c r="AW375" s="265"/>
      <c r="AX375" s="265"/>
      <c r="AY375" s="265"/>
      <c r="AZ375" s="265"/>
      <c r="BA375" s="268"/>
      <c r="BB375" s="268"/>
      <c r="BC375" s="268"/>
      <c r="BD375" s="268"/>
      <c r="BE375" s="268"/>
      <c r="BF375" s="268"/>
      <c r="BG375" s="268"/>
      <c r="BH375" s="238"/>
      <c r="BI375" s="239"/>
      <c r="BJ375" s="11"/>
    </row>
    <row r="376" spans="1:62" x14ac:dyDescent="0.3">
      <c r="A376" s="235"/>
      <c r="B376" s="58"/>
      <c r="C376" s="58"/>
      <c r="D376" s="70"/>
      <c r="E376" s="79"/>
      <c r="F376" s="240"/>
      <c r="G376" s="236"/>
      <c r="H376" s="80"/>
      <c r="I376" s="241"/>
      <c r="J376" s="276"/>
      <c r="K376" s="276"/>
      <c r="L376" s="276"/>
      <c r="M376" s="276"/>
      <c r="N376" s="276"/>
      <c r="O376" s="276"/>
      <c r="P376" s="276"/>
      <c r="Q376" s="276"/>
      <c r="R376" s="272"/>
      <c r="S376" s="272"/>
      <c r="T376" s="83"/>
      <c r="U376" s="83"/>
      <c r="V376" s="83"/>
      <c r="W376" s="83"/>
      <c r="X376" s="83"/>
      <c r="Y376" s="349"/>
      <c r="Z376" s="237"/>
      <c r="AA376" s="237"/>
      <c r="AB376" s="237"/>
      <c r="AC376" s="237"/>
      <c r="AD376" s="237"/>
      <c r="AE376" s="237"/>
      <c r="AF376" s="237"/>
      <c r="AG376" s="237"/>
      <c r="AH376" s="237"/>
      <c r="AI376" s="237"/>
      <c r="AJ376" s="237"/>
      <c r="AK376" s="237"/>
      <c r="AL376" s="237"/>
      <c r="AM376" s="237"/>
      <c r="AN376" s="237"/>
      <c r="AO376" s="237"/>
      <c r="AP376" s="237"/>
      <c r="AQ376" s="237"/>
      <c r="AR376" s="237"/>
      <c r="AS376" s="237"/>
      <c r="AT376" s="237"/>
      <c r="AU376" s="237"/>
      <c r="AV376" s="265"/>
      <c r="AW376" s="265"/>
      <c r="AX376" s="265"/>
      <c r="AY376" s="265"/>
      <c r="AZ376" s="265"/>
      <c r="BA376" s="268"/>
      <c r="BB376" s="268"/>
      <c r="BC376" s="268"/>
      <c r="BD376" s="268"/>
      <c r="BE376" s="268"/>
      <c r="BF376" s="268"/>
      <c r="BG376" s="268"/>
      <c r="BH376" s="238"/>
      <c r="BI376" s="239"/>
      <c r="BJ376" s="11"/>
    </row>
    <row r="377" spans="1:62" x14ac:dyDescent="0.3">
      <c r="A377" s="235"/>
      <c r="B377" s="58"/>
      <c r="C377" s="58"/>
      <c r="D377" s="70"/>
      <c r="E377" s="79"/>
      <c r="F377" s="240"/>
      <c r="G377" s="236"/>
      <c r="H377" s="80"/>
      <c r="I377" s="241"/>
      <c r="J377" s="276"/>
      <c r="K377" s="276"/>
      <c r="L377" s="276"/>
      <c r="M377" s="276"/>
      <c r="N377" s="276"/>
      <c r="O377" s="276"/>
      <c r="P377" s="276"/>
      <c r="Q377" s="276"/>
      <c r="R377" s="272"/>
      <c r="S377" s="272"/>
      <c r="T377" s="83"/>
      <c r="U377" s="83"/>
      <c r="V377" s="83"/>
      <c r="W377" s="83"/>
      <c r="X377" s="83"/>
      <c r="Y377" s="349"/>
      <c r="Z377" s="237"/>
      <c r="AA377" s="237"/>
      <c r="AB377" s="237"/>
      <c r="AC377" s="237"/>
      <c r="AD377" s="237"/>
      <c r="AE377" s="237"/>
      <c r="AF377" s="237"/>
      <c r="AG377" s="237"/>
      <c r="AH377" s="237"/>
      <c r="AI377" s="237"/>
      <c r="AJ377" s="237"/>
      <c r="AK377" s="237"/>
      <c r="AL377" s="237"/>
      <c r="AM377" s="237"/>
      <c r="AN377" s="237"/>
      <c r="AO377" s="237"/>
      <c r="AP377" s="237"/>
      <c r="AQ377" s="237"/>
      <c r="AR377" s="237"/>
      <c r="AS377" s="237"/>
      <c r="AT377" s="237"/>
      <c r="AU377" s="237"/>
      <c r="AV377" s="265"/>
      <c r="AW377" s="265"/>
      <c r="AX377" s="265"/>
      <c r="AY377" s="265"/>
      <c r="AZ377" s="265"/>
      <c r="BA377" s="268"/>
      <c r="BB377" s="268"/>
      <c r="BC377" s="268"/>
      <c r="BD377" s="268"/>
      <c r="BE377" s="268"/>
      <c r="BF377" s="268"/>
      <c r="BG377" s="268"/>
      <c r="BH377" s="238"/>
      <c r="BI377" s="239"/>
      <c r="BJ377" s="11"/>
    </row>
    <row r="378" spans="1:62" x14ac:dyDescent="0.3">
      <c r="A378" s="235"/>
      <c r="B378" s="58"/>
      <c r="C378" s="58"/>
      <c r="D378" s="70"/>
      <c r="E378" s="79"/>
      <c r="F378" s="240"/>
      <c r="G378" s="236"/>
      <c r="H378" s="80"/>
      <c r="I378" s="241"/>
      <c r="J378" s="276"/>
      <c r="K378" s="276"/>
      <c r="L378" s="276"/>
      <c r="M378" s="276"/>
      <c r="N378" s="276"/>
      <c r="O378" s="276"/>
      <c r="P378" s="276"/>
      <c r="Q378" s="276"/>
      <c r="R378" s="272"/>
      <c r="S378" s="272"/>
      <c r="T378" s="83"/>
      <c r="U378" s="83"/>
      <c r="V378" s="83"/>
      <c r="W378" s="83"/>
      <c r="X378" s="83"/>
      <c r="Y378" s="349"/>
      <c r="Z378" s="237"/>
      <c r="AA378" s="237"/>
      <c r="AB378" s="237"/>
      <c r="AC378" s="237"/>
      <c r="AD378" s="237"/>
      <c r="AE378" s="237"/>
      <c r="AF378" s="237"/>
      <c r="AG378" s="237"/>
      <c r="AH378" s="237"/>
      <c r="AI378" s="237"/>
      <c r="AJ378" s="237"/>
      <c r="AK378" s="237"/>
      <c r="AL378" s="237"/>
      <c r="AM378" s="237"/>
      <c r="AN378" s="237"/>
      <c r="AO378" s="237"/>
      <c r="AP378" s="237"/>
      <c r="AQ378" s="237"/>
      <c r="AR378" s="237"/>
      <c r="AS378" s="237"/>
      <c r="AT378" s="237"/>
      <c r="AU378" s="237"/>
      <c r="AV378" s="265"/>
      <c r="AW378" s="265"/>
      <c r="AX378" s="265"/>
      <c r="AY378" s="265"/>
      <c r="AZ378" s="265"/>
      <c r="BA378" s="268"/>
      <c r="BB378" s="268"/>
      <c r="BC378" s="268"/>
      <c r="BD378" s="268"/>
      <c r="BE378" s="268"/>
      <c r="BF378" s="268"/>
      <c r="BG378" s="268"/>
      <c r="BH378" s="238"/>
      <c r="BI378" s="239"/>
      <c r="BJ378" s="11"/>
    </row>
    <row r="379" spans="1:62" x14ac:dyDescent="0.3">
      <c r="A379" s="235"/>
      <c r="B379" s="58"/>
      <c r="C379" s="58"/>
      <c r="D379" s="70"/>
      <c r="E379" s="79"/>
      <c r="F379" s="240"/>
      <c r="G379" s="236"/>
      <c r="H379" s="80"/>
      <c r="I379" s="241"/>
      <c r="J379" s="276"/>
      <c r="K379" s="276"/>
      <c r="L379" s="276"/>
      <c r="M379" s="276"/>
      <c r="N379" s="276"/>
      <c r="O379" s="276"/>
      <c r="P379" s="276"/>
      <c r="Q379" s="276"/>
      <c r="R379" s="272"/>
      <c r="S379" s="272"/>
      <c r="T379" s="83"/>
      <c r="U379" s="83"/>
      <c r="V379" s="83"/>
      <c r="W379" s="83"/>
      <c r="X379" s="83"/>
      <c r="Y379" s="349"/>
      <c r="Z379" s="237"/>
      <c r="AA379" s="237"/>
      <c r="AB379" s="237"/>
      <c r="AC379" s="237"/>
      <c r="AD379" s="237"/>
      <c r="AE379" s="237"/>
      <c r="AF379" s="237"/>
      <c r="AG379" s="237"/>
      <c r="AH379" s="237"/>
      <c r="AI379" s="237"/>
      <c r="AJ379" s="237"/>
      <c r="AK379" s="237"/>
      <c r="AL379" s="237"/>
      <c r="AM379" s="237"/>
      <c r="AN379" s="237"/>
      <c r="AO379" s="237"/>
      <c r="AP379" s="237"/>
      <c r="AQ379" s="237"/>
      <c r="AR379" s="237"/>
      <c r="AS379" s="237"/>
      <c r="AT379" s="237"/>
      <c r="AU379" s="237"/>
      <c r="AV379" s="265"/>
      <c r="AW379" s="265"/>
      <c r="AX379" s="265"/>
      <c r="AY379" s="265"/>
      <c r="AZ379" s="265"/>
      <c r="BA379" s="268"/>
      <c r="BB379" s="268"/>
      <c r="BC379" s="268"/>
      <c r="BD379" s="268"/>
      <c r="BE379" s="268"/>
      <c r="BF379" s="268"/>
      <c r="BG379" s="268"/>
      <c r="BH379" s="50"/>
      <c r="BI379" s="15"/>
      <c r="BJ379" s="11"/>
    </row>
    <row r="380" spans="1:62" x14ac:dyDescent="0.3">
      <c r="A380" s="235"/>
      <c r="B380" s="58"/>
      <c r="C380" s="58"/>
      <c r="D380" s="70"/>
      <c r="E380" s="79"/>
      <c r="F380" s="236"/>
      <c r="G380" s="236"/>
      <c r="H380" s="80"/>
      <c r="I380" s="241"/>
      <c r="J380" s="276"/>
      <c r="K380" s="276"/>
      <c r="L380" s="276"/>
      <c r="M380" s="276"/>
      <c r="N380" s="276"/>
      <c r="O380" s="276"/>
      <c r="P380" s="276"/>
      <c r="Q380" s="276"/>
      <c r="R380" s="272"/>
      <c r="S380" s="272"/>
      <c r="T380" s="83"/>
      <c r="U380" s="83"/>
      <c r="V380" s="83"/>
      <c r="W380" s="83"/>
      <c r="X380" s="83"/>
      <c r="Y380" s="349"/>
      <c r="Z380" s="237"/>
      <c r="AA380" s="237"/>
      <c r="AB380" s="237"/>
      <c r="AC380" s="237"/>
      <c r="AD380" s="237"/>
      <c r="AE380" s="237"/>
      <c r="AF380" s="237"/>
      <c r="AG380" s="237"/>
      <c r="AH380" s="237"/>
      <c r="AI380" s="237"/>
      <c r="AJ380" s="237"/>
      <c r="AK380" s="237"/>
      <c r="AL380" s="237"/>
      <c r="AM380" s="237"/>
      <c r="AN380" s="237"/>
      <c r="AO380" s="237"/>
      <c r="AP380" s="237"/>
      <c r="AQ380" s="237"/>
      <c r="AR380" s="237"/>
      <c r="AS380" s="237"/>
      <c r="AT380" s="237"/>
      <c r="AU380" s="237"/>
      <c r="AV380" s="265"/>
      <c r="AW380" s="265"/>
      <c r="AX380" s="265"/>
      <c r="AY380" s="265"/>
      <c r="AZ380" s="265"/>
      <c r="BA380" s="268"/>
      <c r="BB380" s="268"/>
      <c r="BC380" s="268"/>
      <c r="BD380" s="268"/>
      <c r="BE380" s="268"/>
      <c r="BF380" s="268"/>
      <c r="BG380" s="268"/>
      <c r="BH380" s="219"/>
      <c r="BI380" s="220"/>
      <c r="BJ380" s="11"/>
    </row>
    <row r="381" spans="1:62" x14ac:dyDescent="0.3">
      <c r="A381" s="235"/>
      <c r="B381" s="58"/>
      <c r="C381" s="58"/>
      <c r="D381" s="70"/>
      <c r="E381" s="240"/>
      <c r="F381" s="236"/>
      <c r="G381" s="236"/>
      <c r="H381" s="80"/>
      <c r="I381" s="241"/>
      <c r="J381" s="276"/>
      <c r="K381" s="276"/>
      <c r="L381" s="276"/>
      <c r="M381" s="276"/>
      <c r="N381" s="276"/>
      <c r="O381" s="276"/>
      <c r="P381" s="276"/>
      <c r="Q381" s="276"/>
      <c r="R381" s="272"/>
      <c r="S381" s="272"/>
      <c r="T381" s="83"/>
      <c r="U381" s="83"/>
      <c r="V381" s="83"/>
      <c r="W381" s="83"/>
      <c r="X381" s="83"/>
      <c r="Y381" s="349"/>
      <c r="Z381" s="237"/>
      <c r="AA381" s="237"/>
      <c r="AB381" s="237"/>
      <c r="AC381" s="237"/>
      <c r="AD381" s="237"/>
      <c r="AE381" s="237"/>
      <c r="AF381" s="237"/>
      <c r="AG381" s="237"/>
      <c r="AH381" s="237"/>
      <c r="AI381" s="237"/>
      <c r="AJ381" s="237"/>
      <c r="AK381" s="237"/>
      <c r="AL381" s="237"/>
      <c r="AM381" s="237"/>
      <c r="AN381" s="237"/>
      <c r="AO381" s="237"/>
      <c r="AP381" s="237"/>
      <c r="AQ381" s="237"/>
      <c r="AR381" s="237"/>
      <c r="AS381" s="237"/>
      <c r="AT381" s="237"/>
      <c r="AU381" s="237"/>
      <c r="AV381" s="265"/>
      <c r="AW381" s="265"/>
      <c r="AX381" s="265"/>
      <c r="AY381" s="265"/>
      <c r="AZ381" s="265"/>
      <c r="BA381" s="268"/>
      <c r="BB381" s="268"/>
      <c r="BC381" s="268"/>
      <c r="BD381" s="268"/>
      <c r="BE381" s="268"/>
      <c r="BF381" s="268"/>
      <c r="BG381" s="268"/>
      <c r="BH381" s="238"/>
      <c r="BI381" s="239"/>
      <c r="BJ381" s="11"/>
    </row>
    <row r="382" spans="1:62" x14ac:dyDescent="0.3">
      <c r="A382" s="235"/>
      <c r="B382" s="58"/>
      <c r="C382" s="58"/>
      <c r="D382" s="70"/>
      <c r="E382" s="240"/>
      <c r="F382" s="236"/>
      <c r="G382" s="236"/>
      <c r="H382" s="80"/>
      <c r="I382" s="241"/>
      <c r="J382" s="276"/>
      <c r="K382" s="276"/>
      <c r="L382" s="276"/>
      <c r="M382" s="276"/>
      <c r="N382" s="276"/>
      <c r="O382" s="276"/>
      <c r="P382" s="276"/>
      <c r="Q382" s="276"/>
      <c r="R382" s="272"/>
      <c r="S382" s="272"/>
      <c r="T382" s="83"/>
      <c r="U382" s="83"/>
      <c r="V382" s="83"/>
      <c r="W382" s="83"/>
      <c r="X382" s="83"/>
      <c r="Y382" s="349"/>
      <c r="Z382" s="237"/>
      <c r="AA382" s="237"/>
      <c r="AB382" s="237"/>
      <c r="AC382" s="237"/>
      <c r="AD382" s="237"/>
      <c r="AE382" s="237"/>
      <c r="AF382" s="237"/>
      <c r="AG382" s="237"/>
      <c r="AH382" s="237"/>
      <c r="AI382" s="237"/>
      <c r="AJ382" s="237"/>
      <c r="AK382" s="237"/>
      <c r="AL382" s="237"/>
      <c r="AM382" s="237"/>
      <c r="AN382" s="237"/>
      <c r="AO382" s="237"/>
      <c r="AP382" s="237"/>
      <c r="AQ382" s="237"/>
      <c r="AR382" s="237"/>
      <c r="AS382" s="237"/>
      <c r="AT382" s="237"/>
      <c r="AU382" s="237"/>
      <c r="AV382" s="265"/>
      <c r="AW382" s="265"/>
      <c r="AX382" s="265"/>
      <c r="AY382" s="265"/>
      <c r="AZ382" s="265"/>
      <c r="BA382" s="268"/>
      <c r="BB382" s="268"/>
      <c r="BC382" s="268"/>
      <c r="BD382" s="268"/>
      <c r="BE382" s="268"/>
      <c r="BF382" s="268"/>
      <c r="BG382" s="268"/>
      <c r="BH382" s="238"/>
      <c r="BI382" s="239"/>
      <c r="BJ382" s="11"/>
    </row>
    <row r="383" spans="1:62" x14ac:dyDescent="0.3">
      <c r="A383" s="235"/>
      <c r="B383" s="58"/>
      <c r="C383" s="58"/>
      <c r="D383" s="70"/>
      <c r="E383" s="240"/>
      <c r="F383" s="236"/>
      <c r="G383" s="236"/>
      <c r="H383" s="80"/>
      <c r="I383" s="241"/>
      <c r="J383" s="276"/>
      <c r="K383" s="276"/>
      <c r="L383" s="276"/>
      <c r="M383" s="276"/>
      <c r="N383" s="276"/>
      <c r="O383" s="276"/>
      <c r="P383" s="276"/>
      <c r="Q383" s="276"/>
      <c r="R383" s="272"/>
      <c r="S383" s="272"/>
      <c r="T383" s="83"/>
      <c r="U383" s="83"/>
      <c r="V383" s="83"/>
      <c r="W383" s="83"/>
      <c r="X383" s="83"/>
      <c r="Y383" s="349"/>
      <c r="Z383" s="237"/>
      <c r="AA383" s="237"/>
      <c r="AB383" s="237"/>
      <c r="AC383" s="237"/>
      <c r="AD383" s="237"/>
      <c r="AE383" s="237"/>
      <c r="AF383" s="237"/>
      <c r="AG383" s="237"/>
      <c r="AH383" s="237"/>
      <c r="AI383" s="237"/>
      <c r="AJ383" s="237"/>
      <c r="AK383" s="237"/>
      <c r="AL383" s="237"/>
      <c r="AM383" s="237"/>
      <c r="AN383" s="237"/>
      <c r="AO383" s="237"/>
      <c r="AP383" s="237"/>
      <c r="AQ383" s="237"/>
      <c r="AR383" s="237"/>
      <c r="AS383" s="237"/>
      <c r="AT383" s="237"/>
      <c r="AU383" s="237"/>
      <c r="AV383" s="265"/>
      <c r="AW383" s="265"/>
      <c r="AX383" s="265"/>
      <c r="AY383" s="265"/>
      <c r="AZ383" s="265"/>
      <c r="BA383" s="268"/>
      <c r="BB383" s="268"/>
      <c r="BC383" s="268"/>
      <c r="BD383" s="268"/>
      <c r="BE383" s="268"/>
      <c r="BF383" s="268"/>
      <c r="BG383" s="268"/>
      <c r="BH383" s="238"/>
      <c r="BI383" s="239"/>
      <c r="BJ383" s="11"/>
    </row>
    <row r="384" spans="1:62" x14ac:dyDescent="0.3">
      <c r="A384" s="235"/>
      <c r="B384" s="58"/>
      <c r="C384" s="58"/>
      <c r="D384" s="70"/>
      <c r="E384" s="236"/>
      <c r="F384" s="236"/>
      <c r="G384" s="236"/>
      <c r="H384" s="80"/>
      <c r="I384" s="241"/>
      <c r="J384" s="276"/>
      <c r="K384" s="276"/>
      <c r="L384" s="276"/>
      <c r="M384" s="276"/>
      <c r="N384" s="276"/>
      <c r="O384" s="276"/>
      <c r="P384" s="276"/>
      <c r="Q384" s="276"/>
      <c r="R384" s="272"/>
      <c r="S384" s="272"/>
      <c r="T384" s="83"/>
      <c r="U384" s="83"/>
      <c r="V384" s="83"/>
      <c r="W384" s="83"/>
      <c r="X384" s="83"/>
      <c r="Y384" s="349"/>
      <c r="Z384" s="237"/>
      <c r="AA384" s="237"/>
      <c r="AB384" s="237"/>
      <c r="AC384" s="237"/>
      <c r="AD384" s="237"/>
      <c r="AE384" s="237"/>
      <c r="AF384" s="237"/>
      <c r="AG384" s="237"/>
      <c r="AH384" s="237"/>
      <c r="AI384" s="237"/>
      <c r="AJ384" s="237"/>
      <c r="AK384" s="237"/>
      <c r="AL384" s="237"/>
      <c r="AM384" s="237"/>
      <c r="AN384" s="237"/>
      <c r="AO384" s="237"/>
      <c r="AP384" s="237"/>
      <c r="AQ384" s="237"/>
      <c r="AR384" s="237"/>
      <c r="AS384" s="237"/>
      <c r="AT384" s="237"/>
      <c r="AU384" s="237"/>
      <c r="AV384" s="265"/>
      <c r="AW384" s="265"/>
      <c r="AX384" s="265"/>
      <c r="AY384" s="265"/>
      <c r="AZ384" s="265"/>
      <c r="BA384" s="268"/>
      <c r="BB384" s="268"/>
      <c r="BC384" s="268"/>
      <c r="BD384" s="268"/>
      <c r="BE384" s="268"/>
      <c r="BF384" s="268"/>
      <c r="BG384" s="268"/>
      <c r="BH384" s="238"/>
      <c r="BI384" s="239"/>
      <c r="BJ384" s="11"/>
    </row>
    <row r="385" spans="1:62" x14ac:dyDescent="0.3">
      <c r="A385" s="235"/>
      <c r="B385" s="58"/>
      <c r="C385" s="58"/>
      <c r="D385" s="70"/>
      <c r="E385" s="236"/>
      <c r="F385" s="236"/>
      <c r="G385" s="236"/>
      <c r="H385" s="80"/>
      <c r="I385" s="241"/>
      <c r="J385" s="276"/>
      <c r="K385" s="276"/>
      <c r="L385" s="276"/>
      <c r="M385" s="276"/>
      <c r="N385" s="276"/>
      <c r="O385" s="276"/>
      <c r="P385" s="276"/>
      <c r="Q385" s="276"/>
      <c r="R385" s="272"/>
      <c r="S385" s="272"/>
      <c r="T385" s="83"/>
      <c r="U385" s="83"/>
      <c r="V385" s="83"/>
      <c r="W385" s="83"/>
      <c r="X385" s="83"/>
      <c r="Y385" s="349"/>
      <c r="Z385" s="237"/>
      <c r="AA385" s="237"/>
      <c r="AB385" s="237"/>
      <c r="AC385" s="237"/>
      <c r="AD385" s="237"/>
      <c r="AE385" s="237"/>
      <c r="AF385" s="237"/>
      <c r="AG385" s="237"/>
      <c r="AH385" s="237"/>
      <c r="AI385" s="237"/>
      <c r="AJ385" s="237"/>
      <c r="AK385" s="237"/>
      <c r="AL385" s="237"/>
      <c r="AM385" s="237"/>
      <c r="AN385" s="237"/>
      <c r="AO385" s="237"/>
      <c r="AP385" s="237"/>
      <c r="AQ385" s="237"/>
      <c r="AR385" s="237"/>
      <c r="AS385" s="237"/>
      <c r="AT385" s="237"/>
      <c r="AU385" s="237"/>
      <c r="AV385" s="265"/>
      <c r="AW385" s="265"/>
      <c r="AX385" s="265"/>
      <c r="AY385" s="265"/>
      <c r="AZ385" s="265"/>
      <c r="BA385" s="268"/>
      <c r="BB385" s="268"/>
      <c r="BC385" s="268"/>
      <c r="BD385" s="268"/>
      <c r="BE385" s="268"/>
      <c r="BF385" s="268"/>
      <c r="BG385" s="268"/>
      <c r="BH385" s="238"/>
      <c r="BI385" s="239"/>
      <c r="BJ385" s="11"/>
    </row>
    <row r="386" spans="1:62" x14ac:dyDescent="0.3">
      <c r="A386" s="235"/>
      <c r="B386" s="58"/>
      <c r="C386" s="58"/>
      <c r="D386" s="70"/>
      <c r="E386" s="236"/>
      <c r="F386" s="236"/>
      <c r="G386" s="236"/>
      <c r="H386" s="80"/>
      <c r="I386" s="241"/>
      <c r="J386" s="276"/>
      <c r="K386" s="276"/>
      <c r="L386" s="276"/>
      <c r="M386" s="276"/>
      <c r="N386" s="276"/>
      <c r="O386" s="276"/>
      <c r="P386" s="276"/>
      <c r="Q386" s="276"/>
      <c r="R386" s="272"/>
      <c r="S386" s="272"/>
      <c r="T386" s="83"/>
      <c r="U386" s="83"/>
      <c r="V386" s="83"/>
      <c r="W386" s="83"/>
      <c r="X386" s="83"/>
      <c r="Y386" s="349"/>
      <c r="Z386" s="237"/>
      <c r="AA386" s="237"/>
      <c r="AB386" s="237"/>
      <c r="AC386" s="237"/>
      <c r="AD386" s="237"/>
      <c r="AE386" s="237"/>
      <c r="AF386" s="237"/>
      <c r="AG386" s="237"/>
      <c r="AH386" s="237"/>
      <c r="AI386" s="237"/>
      <c r="AJ386" s="237"/>
      <c r="AK386" s="237"/>
      <c r="AL386" s="237"/>
      <c r="AM386" s="237"/>
      <c r="AN386" s="237"/>
      <c r="AO386" s="237"/>
      <c r="AP386" s="237"/>
      <c r="AQ386" s="237"/>
      <c r="AR386" s="237"/>
      <c r="AS386" s="237"/>
      <c r="AT386" s="237"/>
      <c r="AU386" s="237"/>
      <c r="AV386" s="265"/>
      <c r="AW386" s="265"/>
      <c r="AX386" s="265"/>
      <c r="AY386" s="265"/>
      <c r="AZ386" s="265"/>
      <c r="BA386" s="268"/>
      <c r="BB386" s="268"/>
      <c r="BC386" s="268"/>
      <c r="BD386" s="268"/>
      <c r="BE386" s="268"/>
      <c r="BF386" s="268"/>
      <c r="BG386" s="268"/>
      <c r="BH386" s="238"/>
      <c r="BI386" s="239"/>
      <c r="BJ386" s="11"/>
    </row>
    <row r="387" spans="1:62" x14ac:dyDescent="0.3">
      <c r="A387" s="235"/>
      <c r="B387" s="58"/>
      <c r="C387" s="58"/>
      <c r="D387" s="70"/>
      <c r="E387" s="236"/>
      <c r="F387" s="236"/>
      <c r="G387" s="236"/>
      <c r="H387" s="80"/>
      <c r="I387" s="241"/>
      <c r="J387" s="276"/>
      <c r="K387" s="276"/>
      <c r="L387" s="276"/>
      <c r="M387" s="276"/>
      <c r="N387" s="276"/>
      <c r="O387" s="276"/>
      <c r="P387" s="276"/>
      <c r="Q387" s="276"/>
      <c r="R387" s="272"/>
      <c r="S387" s="272"/>
      <c r="T387" s="83"/>
      <c r="U387" s="83"/>
      <c r="V387" s="83"/>
      <c r="W387" s="83"/>
      <c r="X387" s="83"/>
      <c r="Y387" s="349"/>
      <c r="Z387" s="237"/>
      <c r="AA387" s="237"/>
      <c r="AB387" s="237"/>
      <c r="AC387" s="237"/>
      <c r="AD387" s="237"/>
      <c r="AE387" s="237"/>
      <c r="AF387" s="237"/>
      <c r="AG387" s="237"/>
      <c r="AH387" s="237"/>
      <c r="AI387" s="237"/>
      <c r="AJ387" s="237"/>
      <c r="AK387" s="237"/>
      <c r="AL387" s="237"/>
      <c r="AM387" s="237"/>
      <c r="AN387" s="237"/>
      <c r="AO387" s="237"/>
      <c r="AP387" s="237"/>
      <c r="AQ387" s="237"/>
      <c r="AR387" s="237"/>
      <c r="AS387" s="237"/>
      <c r="AT387" s="237"/>
      <c r="AU387" s="237"/>
      <c r="AV387" s="265"/>
      <c r="AW387" s="265"/>
      <c r="AX387" s="265"/>
      <c r="AY387" s="265"/>
      <c r="AZ387" s="265"/>
      <c r="BA387" s="268"/>
      <c r="BB387" s="268"/>
      <c r="BC387" s="268"/>
      <c r="BD387" s="268"/>
      <c r="BE387" s="268"/>
      <c r="BF387" s="268"/>
      <c r="BG387" s="268"/>
      <c r="BH387" s="238"/>
      <c r="BI387" s="239"/>
      <c r="BJ387" s="11"/>
    </row>
    <row r="388" spans="1:62" x14ac:dyDescent="0.3">
      <c r="A388" s="235"/>
      <c r="B388" s="58"/>
      <c r="C388" s="58"/>
      <c r="D388" s="70"/>
      <c r="E388" s="79"/>
      <c r="F388" s="236"/>
      <c r="G388" s="240"/>
      <c r="H388" s="80"/>
      <c r="I388" s="241"/>
      <c r="J388" s="276"/>
      <c r="K388" s="276"/>
      <c r="L388" s="276"/>
      <c r="M388" s="276"/>
      <c r="N388" s="276"/>
      <c r="O388" s="276"/>
      <c r="P388" s="276"/>
      <c r="Q388" s="276"/>
      <c r="R388" s="272"/>
      <c r="S388" s="272"/>
      <c r="T388" s="83"/>
      <c r="U388" s="83"/>
      <c r="V388" s="83"/>
      <c r="W388" s="83"/>
      <c r="X388" s="83"/>
      <c r="Y388" s="349"/>
      <c r="Z388" s="237"/>
      <c r="AA388" s="237"/>
      <c r="AB388" s="237"/>
      <c r="AC388" s="237"/>
      <c r="AD388" s="237"/>
      <c r="AE388" s="237"/>
      <c r="AF388" s="237"/>
      <c r="AG388" s="237"/>
      <c r="AH388" s="237"/>
      <c r="AI388" s="237"/>
      <c r="AJ388" s="237"/>
      <c r="AK388" s="237"/>
      <c r="AL388" s="237"/>
      <c r="AM388" s="237"/>
      <c r="AN388" s="237"/>
      <c r="AO388" s="237"/>
      <c r="AP388" s="237"/>
      <c r="AQ388" s="237"/>
      <c r="AR388" s="237"/>
      <c r="AS388" s="237"/>
      <c r="AT388" s="237"/>
      <c r="AU388" s="237"/>
      <c r="AV388" s="265"/>
      <c r="AW388" s="265"/>
      <c r="AX388" s="265"/>
      <c r="AY388" s="265"/>
      <c r="AZ388" s="265"/>
      <c r="BA388" s="268"/>
      <c r="BB388" s="268"/>
      <c r="BC388" s="268"/>
      <c r="BD388" s="268"/>
      <c r="BE388" s="268"/>
      <c r="BF388" s="268"/>
      <c r="BG388" s="268"/>
      <c r="BH388" s="238"/>
      <c r="BI388" s="239"/>
      <c r="BJ388" s="11"/>
    </row>
    <row r="389" spans="1:62" x14ac:dyDescent="0.3">
      <c r="A389" s="235"/>
      <c r="B389" s="58"/>
      <c r="C389" s="58"/>
      <c r="D389" s="70"/>
      <c r="E389" s="79"/>
      <c r="F389" s="236"/>
      <c r="G389" s="240"/>
      <c r="H389" s="80"/>
      <c r="I389" s="241"/>
      <c r="J389" s="276"/>
      <c r="K389" s="276"/>
      <c r="L389" s="276"/>
      <c r="M389" s="276"/>
      <c r="N389" s="276"/>
      <c r="O389" s="276"/>
      <c r="P389" s="276"/>
      <c r="Q389" s="276"/>
      <c r="R389" s="272"/>
      <c r="S389" s="272"/>
      <c r="T389" s="83"/>
      <c r="U389" s="83"/>
      <c r="V389" s="83"/>
      <c r="W389" s="83"/>
      <c r="X389" s="83"/>
      <c r="Y389" s="349"/>
      <c r="Z389" s="237"/>
      <c r="AA389" s="237"/>
      <c r="AB389" s="237"/>
      <c r="AC389" s="237"/>
      <c r="AD389" s="237"/>
      <c r="AE389" s="237"/>
      <c r="AF389" s="237"/>
      <c r="AG389" s="237"/>
      <c r="AH389" s="237"/>
      <c r="AI389" s="237"/>
      <c r="AJ389" s="237"/>
      <c r="AK389" s="237"/>
      <c r="AL389" s="237"/>
      <c r="AM389" s="237"/>
      <c r="AN389" s="237"/>
      <c r="AO389" s="237"/>
      <c r="AP389" s="237"/>
      <c r="AQ389" s="237"/>
      <c r="AR389" s="237"/>
      <c r="AS389" s="237"/>
      <c r="AT389" s="237"/>
      <c r="AU389" s="237"/>
      <c r="AV389" s="265"/>
      <c r="AW389" s="265"/>
      <c r="AX389" s="265"/>
      <c r="AY389" s="265"/>
      <c r="AZ389" s="265"/>
      <c r="BA389" s="268"/>
      <c r="BB389" s="268"/>
      <c r="BC389" s="268"/>
      <c r="BD389" s="268"/>
      <c r="BE389" s="268"/>
      <c r="BF389" s="268"/>
      <c r="BG389" s="268"/>
      <c r="BH389" s="238"/>
      <c r="BI389" s="239"/>
      <c r="BJ389" s="11"/>
    </row>
    <row r="390" spans="1:62" x14ac:dyDescent="0.3">
      <c r="A390" s="235"/>
      <c r="B390" s="58"/>
      <c r="C390" s="58"/>
      <c r="D390" s="70"/>
      <c r="E390" s="79"/>
      <c r="F390" s="236"/>
      <c r="G390" s="240"/>
      <c r="H390" s="80"/>
      <c r="I390" s="241"/>
      <c r="J390" s="276"/>
      <c r="K390" s="276"/>
      <c r="L390" s="276"/>
      <c r="M390" s="276"/>
      <c r="N390" s="276"/>
      <c r="O390" s="276"/>
      <c r="P390" s="276"/>
      <c r="Q390" s="276"/>
      <c r="R390" s="272"/>
      <c r="S390" s="272"/>
      <c r="T390" s="83"/>
      <c r="U390" s="83"/>
      <c r="V390" s="83"/>
      <c r="W390" s="83"/>
      <c r="X390" s="83"/>
      <c r="Y390" s="349"/>
      <c r="Z390" s="237"/>
      <c r="AA390" s="237"/>
      <c r="AB390" s="237"/>
      <c r="AC390" s="237"/>
      <c r="AD390" s="237"/>
      <c r="AE390" s="237"/>
      <c r="AF390" s="237"/>
      <c r="AG390" s="237"/>
      <c r="AH390" s="237"/>
      <c r="AI390" s="237"/>
      <c r="AJ390" s="237"/>
      <c r="AK390" s="237"/>
      <c r="AL390" s="237"/>
      <c r="AM390" s="237"/>
      <c r="AN390" s="237"/>
      <c r="AO390" s="237"/>
      <c r="AP390" s="237"/>
      <c r="AQ390" s="237"/>
      <c r="AR390" s="237"/>
      <c r="AS390" s="237"/>
      <c r="AT390" s="237"/>
      <c r="AU390" s="237"/>
      <c r="AV390" s="265"/>
      <c r="AW390" s="265"/>
      <c r="AX390" s="265"/>
      <c r="AY390" s="265"/>
      <c r="AZ390" s="265"/>
      <c r="BA390" s="268"/>
      <c r="BB390" s="268"/>
      <c r="BC390" s="268"/>
      <c r="BD390" s="268"/>
      <c r="BE390" s="268"/>
      <c r="BF390" s="268"/>
      <c r="BG390" s="268"/>
      <c r="BH390" s="238"/>
      <c r="BI390" s="239"/>
      <c r="BJ390" s="11"/>
    </row>
    <row r="391" spans="1:62" x14ac:dyDescent="0.3">
      <c r="A391" s="235"/>
      <c r="B391" s="58"/>
      <c r="C391" s="58"/>
      <c r="D391" s="70"/>
      <c r="E391" s="79"/>
      <c r="F391" s="236"/>
      <c r="G391" s="240"/>
      <c r="H391" s="80"/>
      <c r="I391" s="241"/>
      <c r="J391" s="276"/>
      <c r="K391" s="276"/>
      <c r="L391" s="276"/>
      <c r="M391" s="276"/>
      <c r="N391" s="276"/>
      <c r="O391" s="276"/>
      <c r="P391" s="276"/>
      <c r="Q391" s="276"/>
      <c r="R391" s="272"/>
      <c r="S391" s="272"/>
      <c r="T391" s="83"/>
      <c r="U391" s="83"/>
      <c r="V391" s="83"/>
      <c r="W391" s="83"/>
      <c r="X391" s="83"/>
      <c r="Y391" s="349"/>
      <c r="Z391" s="237"/>
      <c r="AA391" s="237"/>
      <c r="AB391" s="237"/>
      <c r="AC391" s="237"/>
      <c r="AD391" s="237"/>
      <c r="AE391" s="237"/>
      <c r="AF391" s="237"/>
      <c r="AG391" s="237"/>
      <c r="AH391" s="237"/>
      <c r="AI391" s="237"/>
      <c r="AJ391" s="237"/>
      <c r="AK391" s="237"/>
      <c r="AL391" s="237"/>
      <c r="AM391" s="237"/>
      <c r="AN391" s="237"/>
      <c r="AO391" s="237"/>
      <c r="AP391" s="237"/>
      <c r="AQ391" s="237"/>
      <c r="AR391" s="237"/>
      <c r="AS391" s="237"/>
      <c r="AT391" s="237"/>
      <c r="AU391" s="237"/>
      <c r="AV391" s="265"/>
      <c r="AW391" s="265"/>
      <c r="AX391" s="265"/>
      <c r="AY391" s="265"/>
      <c r="AZ391" s="265"/>
      <c r="BA391" s="268"/>
      <c r="BB391" s="268"/>
      <c r="BC391" s="268"/>
      <c r="BD391" s="268"/>
      <c r="BE391" s="268"/>
      <c r="BF391" s="268"/>
      <c r="BG391" s="268"/>
      <c r="BH391" s="219"/>
      <c r="BI391" s="220"/>
      <c r="BJ391" s="11"/>
    </row>
    <row r="392" spans="1:62" x14ac:dyDescent="0.3">
      <c r="A392" s="235"/>
      <c r="B392" s="58"/>
      <c r="C392" s="58"/>
      <c r="D392" s="70"/>
      <c r="E392" s="79"/>
      <c r="F392" s="236"/>
      <c r="G392" s="240"/>
      <c r="H392" s="80"/>
      <c r="I392" s="241"/>
      <c r="J392" s="276"/>
      <c r="K392" s="276"/>
      <c r="L392" s="276"/>
      <c r="M392" s="276"/>
      <c r="N392" s="276"/>
      <c r="O392" s="276"/>
      <c r="P392" s="276"/>
      <c r="Q392" s="276"/>
      <c r="R392" s="272"/>
      <c r="S392" s="272"/>
      <c r="T392" s="83"/>
      <c r="U392" s="83"/>
      <c r="V392" s="83"/>
      <c r="W392" s="83"/>
      <c r="X392" s="83"/>
      <c r="Y392" s="349"/>
      <c r="Z392" s="237"/>
      <c r="AA392" s="237"/>
      <c r="AB392" s="237"/>
      <c r="AC392" s="237"/>
      <c r="AD392" s="237"/>
      <c r="AE392" s="237"/>
      <c r="AF392" s="237"/>
      <c r="AG392" s="237"/>
      <c r="AH392" s="237"/>
      <c r="AI392" s="237"/>
      <c r="AJ392" s="237"/>
      <c r="AK392" s="237"/>
      <c r="AL392" s="237"/>
      <c r="AM392" s="237"/>
      <c r="AN392" s="237"/>
      <c r="AO392" s="237"/>
      <c r="AP392" s="237"/>
      <c r="AQ392" s="237"/>
      <c r="AR392" s="237"/>
      <c r="AS392" s="237"/>
      <c r="AT392" s="237"/>
      <c r="AU392" s="237"/>
      <c r="AV392" s="265"/>
      <c r="AW392" s="265"/>
      <c r="AX392" s="265"/>
      <c r="AY392" s="265"/>
      <c r="AZ392" s="265"/>
      <c r="BA392" s="268"/>
      <c r="BB392" s="268"/>
      <c r="BC392" s="268"/>
      <c r="BD392" s="268"/>
      <c r="BE392" s="268"/>
      <c r="BF392" s="268"/>
      <c r="BG392" s="268"/>
      <c r="BH392" s="238"/>
      <c r="BI392" s="239"/>
      <c r="BJ392" s="11"/>
    </row>
    <row r="393" spans="1:62" x14ac:dyDescent="0.3">
      <c r="A393" s="235"/>
      <c r="B393" s="58"/>
      <c r="C393" s="58"/>
      <c r="D393" s="70"/>
      <c r="E393" s="79"/>
      <c r="F393" s="236"/>
      <c r="G393" s="231"/>
      <c r="H393" s="80"/>
      <c r="I393" s="241"/>
      <c r="J393" s="276"/>
      <c r="K393" s="276"/>
      <c r="L393" s="276"/>
      <c r="M393" s="276"/>
      <c r="N393" s="276"/>
      <c r="O393" s="276"/>
      <c r="P393" s="276"/>
      <c r="Q393" s="276"/>
      <c r="R393" s="272"/>
      <c r="S393" s="272"/>
      <c r="T393" s="83"/>
      <c r="U393" s="83"/>
      <c r="V393" s="83"/>
      <c r="W393" s="83"/>
      <c r="X393" s="83"/>
      <c r="Y393" s="349"/>
      <c r="Z393" s="237"/>
      <c r="AA393" s="237"/>
      <c r="AB393" s="237"/>
      <c r="AC393" s="237"/>
      <c r="AD393" s="237"/>
      <c r="AE393" s="237"/>
      <c r="AF393" s="237"/>
      <c r="AG393" s="237"/>
      <c r="AH393" s="237"/>
      <c r="AI393" s="237"/>
      <c r="AJ393" s="237"/>
      <c r="AK393" s="237"/>
      <c r="AL393" s="237"/>
      <c r="AM393" s="237"/>
      <c r="AN393" s="237"/>
      <c r="AO393" s="237"/>
      <c r="AP393" s="237"/>
      <c r="AQ393" s="237"/>
      <c r="AR393" s="237"/>
      <c r="AS393" s="237"/>
      <c r="AT393" s="237"/>
      <c r="AU393" s="237"/>
      <c r="AV393" s="265"/>
      <c r="AW393" s="265"/>
      <c r="AX393" s="265"/>
      <c r="AY393" s="265"/>
      <c r="AZ393" s="265"/>
      <c r="BA393" s="268"/>
      <c r="BB393" s="268"/>
      <c r="BC393" s="268"/>
      <c r="BD393" s="268"/>
      <c r="BE393" s="268"/>
      <c r="BF393" s="268"/>
      <c r="BG393" s="268"/>
      <c r="BH393" s="238"/>
      <c r="BI393" s="239"/>
      <c r="BJ393" s="11"/>
    </row>
    <row r="394" spans="1:62" x14ac:dyDescent="0.3">
      <c r="A394" s="235"/>
      <c r="B394" s="58"/>
      <c r="C394" s="58"/>
      <c r="D394" s="70"/>
      <c r="E394" s="79"/>
      <c r="F394" s="236"/>
      <c r="G394" s="231"/>
      <c r="H394" s="80"/>
      <c r="I394" s="241"/>
      <c r="J394" s="276"/>
      <c r="K394" s="276"/>
      <c r="L394" s="276"/>
      <c r="M394" s="276"/>
      <c r="N394" s="276"/>
      <c r="O394" s="276"/>
      <c r="P394" s="276"/>
      <c r="Q394" s="276"/>
      <c r="R394" s="272"/>
      <c r="S394" s="272"/>
      <c r="T394" s="83"/>
      <c r="U394" s="83"/>
      <c r="V394" s="83"/>
      <c r="W394" s="83"/>
      <c r="X394" s="83"/>
      <c r="Y394" s="349"/>
      <c r="Z394" s="237"/>
      <c r="AA394" s="237"/>
      <c r="AB394" s="237"/>
      <c r="AC394" s="237"/>
      <c r="AD394" s="237"/>
      <c r="AE394" s="237"/>
      <c r="AF394" s="237"/>
      <c r="AG394" s="237"/>
      <c r="AH394" s="237"/>
      <c r="AI394" s="237"/>
      <c r="AJ394" s="237"/>
      <c r="AK394" s="237"/>
      <c r="AL394" s="237"/>
      <c r="AM394" s="237"/>
      <c r="AN394" s="237"/>
      <c r="AO394" s="237"/>
      <c r="AP394" s="237"/>
      <c r="AQ394" s="237"/>
      <c r="AR394" s="237"/>
      <c r="AS394" s="237"/>
      <c r="AT394" s="237"/>
      <c r="AU394" s="237"/>
      <c r="AV394" s="265"/>
      <c r="AW394" s="265"/>
      <c r="AX394" s="265"/>
      <c r="AY394" s="265"/>
      <c r="AZ394" s="265"/>
      <c r="BA394" s="268"/>
      <c r="BB394" s="268"/>
      <c r="BC394" s="268"/>
      <c r="BD394" s="268"/>
      <c r="BE394" s="268"/>
      <c r="BF394" s="268"/>
      <c r="BG394" s="268"/>
      <c r="BH394" s="238"/>
      <c r="BI394" s="239"/>
      <c r="BJ394" s="11"/>
    </row>
    <row r="395" spans="1:62" x14ac:dyDescent="0.3">
      <c r="A395" s="235"/>
      <c r="B395" s="58"/>
      <c r="C395" s="58"/>
      <c r="D395" s="70"/>
      <c r="E395" s="79"/>
      <c r="F395" s="236"/>
      <c r="G395" s="231"/>
      <c r="H395" s="80"/>
      <c r="I395" s="241"/>
      <c r="J395" s="276"/>
      <c r="K395" s="276"/>
      <c r="L395" s="276"/>
      <c r="M395" s="276"/>
      <c r="N395" s="276"/>
      <c r="O395" s="276"/>
      <c r="P395" s="276"/>
      <c r="Q395" s="276"/>
      <c r="R395" s="272"/>
      <c r="S395" s="272"/>
      <c r="T395" s="83"/>
      <c r="U395" s="83"/>
      <c r="V395" s="83"/>
      <c r="W395" s="83"/>
      <c r="X395" s="83"/>
      <c r="Y395" s="349"/>
      <c r="Z395" s="237"/>
      <c r="AA395" s="237"/>
      <c r="AB395" s="237"/>
      <c r="AC395" s="237"/>
      <c r="AD395" s="237"/>
      <c r="AE395" s="237"/>
      <c r="AF395" s="237"/>
      <c r="AG395" s="237"/>
      <c r="AH395" s="237"/>
      <c r="AI395" s="237"/>
      <c r="AJ395" s="237"/>
      <c r="AK395" s="237"/>
      <c r="AL395" s="237"/>
      <c r="AM395" s="237"/>
      <c r="AN395" s="237"/>
      <c r="AO395" s="237"/>
      <c r="AP395" s="237"/>
      <c r="AQ395" s="237"/>
      <c r="AR395" s="237"/>
      <c r="AS395" s="237"/>
      <c r="AT395" s="237"/>
      <c r="AU395" s="237"/>
      <c r="AV395" s="265"/>
      <c r="AW395" s="265"/>
      <c r="AX395" s="265"/>
      <c r="AY395" s="265"/>
      <c r="AZ395" s="265"/>
      <c r="BA395" s="268"/>
      <c r="BB395" s="268"/>
      <c r="BC395" s="268"/>
      <c r="BD395" s="268"/>
      <c r="BE395" s="268"/>
      <c r="BF395" s="268"/>
      <c r="BG395" s="268"/>
      <c r="BH395" s="238"/>
      <c r="BI395" s="239"/>
      <c r="BJ395" s="11"/>
    </row>
    <row r="396" spans="1:62" x14ac:dyDescent="0.3">
      <c r="A396" s="235"/>
      <c r="B396" s="58"/>
      <c r="C396" s="58"/>
      <c r="D396" s="70"/>
      <c r="E396" s="79"/>
      <c r="F396" s="236"/>
      <c r="G396" s="240"/>
      <c r="H396" s="80"/>
      <c r="I396" s="241"/>
      <c r="J396" s="276"/>
      <c r="K396" s="276"/>
      <c r="L396" s="276"/>
      <c r="M396" s="276"/>
      <c r="N396" s="276"/>
      <c r="O396" s="276"/>
      <c r="P396" s="276"/>
      <c r="Q396" s="276"/>
      <c r="R396" s="272"/>
      <c r="S396" s="272"/>
      <c r="T396" s="83"/>
      <c r="U396" s="83"/>
      <c r="V396" s="83"/>
      <c r="W396" s="83"/>
      <c r="X396" s="83"/>
      <c r="Y396" s="349"/>
      <c r="Z396" s="237"/>
      <c r="AA396" s="237"/>
      <c r="AB396" s="237"/>
      <c r="AC396" s="237"/>
      <c r="AD396" s="237"/>
      <c r="AE396" s="237"/>
      <c r="AF396" s="237"/>
      <c r="AG396" s="237"/>
      <c r="AH396" s="237"/>
      <c r="AI396" s="237"/>
      <c r="AJ396" s="237"/>
      <c r="AK396" s="237"/>
      <c r="AL396" s="237"/>
      <c r="AM396" s="237"/>
      <c r="AN396" s="237"/>
      <c r="AO396" s="237"/>
      <c r="AP396" s="237"/>
      <c r="AQ396" s="237"/>
      <c r="AR396" s="237"/>
      <c r="AS396" s="237"/>
      <c r="AT396" s="237"/>
      <c r="AU396" s="237"/>
      <c r="AV396" s="265"/>
      <c r="AW396" s="265"/>
      <c r="AX396" s="265"/>
      <c r="AY396" s="265"/>
      <c r="AZ396" s="265"/>
      <c r="BA396" s="268"/>
      <c r="BB396" s="268"/>
      <c r="BC396" s="268"/>
      <c r="BD396" s="268"/>
      <c r="BE396" s="268"/>
      <c r="BF396" s="268"/>
      <c r="BG396" s="268"/>
      <c r="BH396" s="238"/>
      <c r="BI396" s="239"/>
      <c r="BJ396" s="11"/>
    </row>
    <row r="397" spans="1:62" x14ac:dyDescent="0.3">
      <c r="A397" s="235"/>
      <c r="B397" s="58"/>
      <c r="C397" s="58"/>
      <c r="D397" s="70"/>
      <c r="E397" s="79"/>
      <c r="F397" s="236"/>
      <c r="G397" s="240"/>
      <c r="H397" s="80"/>
      <c r="I397" s="241"/>
      <c r="J397" s="276"/>
      <c r="K397" s="276"/>
      <c r="L397" s="276"/>
      <c r="M397" s="276"/>
      <c r="N397" s="276"/>
      <c r="O397" s="276"/>
      <c r="P397" s="276"/>
      <c r="Q397" s="276"/>
      <c r="R397" s="272"/>
      <c r="S397" s="272"/>
      <c r="T397" s="83"/>
      <c r="U397" s="83"/>
      <c r="V397" s="83"/>
      <c r="W397" s="83"/>
      <c r="X397" s="83"/>
      <c r="Y397" s="349"/>
      <c r="Z397" s="237"/>
      <c r="AA397" s="237"/>
      <c r="AB397" s="237"/>
      <c r="AC397" s="237"/>
      <c r="AD397" s="237"/>
      <c r="AE397" s="237"/>
      <c r="AF397" s="237"/>
      <c r="AG397" s="237"/>
      <c r="AH397" s="237"/>
      <c r="AI397" s="237"/>
      <c r="AJ397" s="237"/>
      <c r="AK397" s="237"/>
      <c r="AL397" s="237"/>
      <c r="AM397" s="237"/>
      <c r="AN397" s="237"/>
      <c r="AO397" s="237"/>
      <c r="AP397" s="237"/>
      <c r="AQ397" s="237"/>
      <c r="AR397" s="237"/>
      <c r="AS397" s="237"/>
      <c r="AT397" s="237"/>
      <c r="AU397" s="237"/>
      <c r="AV397" s="265"/>
      <c r="AW397" s="265"/>
      <c r="AX397" s="265"/>
      <c r="AY397" s="265"/>
      <c r="AZ397" s="265"/>
      <c r="BA397" s="268"/>
      <c r="BB397" s="268"/>
      <c r="BC397" s="268"/>
      <c r="BD397" s="268"/>
      <c r="BE397" s="268"/>
      <c r="BF397" s="268"/>
      <c r="BG397" s="268"/>
      <c r="BH397" s="238"/>
      <c r="BI397" s="239"/>
      <c r="BJ397" s="11"/>
    </row>
    <row r="398" spans="1:62" x14ac:dyDescent="0.3">
      <c r="A398" s="235"/>
      <c r="B398" s="58"/>
      <c r="C398" s="58"/>
      <c r="D398" s="70"/>
      <c r="E398" s="79"/>
      <c r="F398" s="236"/>
      <c r="G398" s="240"/>
      <c r="H398" s="80"/>
      <c r="I398" s="241"/>
      <c r="J398" s="276"/>
      <c r="K398" s="276"/>
      <c r="L398" s="276"/>
      <c r="M398" s="276"/>
      <c r="N398" s="276"/>
      <c r="O398" s="276"/>
      <c r="P398" s="276"/>
      <c r="Q398" s="276"/>
      <c r="R398" s="272"/>
      <c r="S398" s="272"/>
      <c r="T398" s="83"/>
      <c r="U398" s="83"/>
      <c r="V398" s="83"/>
      <c r="W398" s="83"/>
      <c r="X398" s="83"/>
      <c r="Y398" s="349"/>
      <c r="Z398" s="237"/>
      <c r="AA398" s="237"/>
      <c r="AB398" s="237"/>
      <c r="AC398" s="237"/>
      <c r="AD398" s="237"/>
      <c r="AE398" s="237"/>
      <c r="AF398" s="237"/>
      <c r="AG398" s="237"/>
      <c r="AH398" s="237"/>
      <c r="AI398" s="237"/>
      <c r="AJ398" s="237"/>
      <c r="AK398" s="237"/>
      <c r="AL398" s="237"/>
      <c r="AM398" s="237"/>
      <c r="AN398" s="237"/>
      <c r="AO398" s="237"/>
      <c r="AP398" s="237"/>
      <c r="AQ398" s="237"/>
      <c r="AR398" s="237"/>
      <c r="AS398" s="237"/>
      <c r="AT398" s="237"/>
      <c r="AU398" s="237"/>
      <c r="AV398" s="265"/>
      <c r="AW398" s="265"/>
      <c r="AX398" s="265"/>
      <c r="AY398" s="265"/>
      <c r="AZ398" s="265"/>
      <c r="BA398" s="268"/>
      <c r="BB398" s="268"/>
      <c r="BC398" s="268"/>
      <c r="BD398" s="268"/>
      <c r="BE398" s="268"/>
      <c r="BF398" s="268"/>
      <c r="BG398" s="268"/>
      <c r="BH398" s="238"/>
      <c r="BI398" s="239"/>
      <c r="BJ398" s="11"/>
    </row>
    <row r="399" spans="1:62" x14ac:dyDescent="0.3">
      <c r="A399" s="235"/>
      <c r="B399" s="58"/>
      <c r="C399" s="58"/>
      <c r="D399" s="70"/>
      <c r="E399" s="79"/>
      <c r="F399" s="236"/>
      <c r="G399" s="240"/>
      <c r="H399" s="80"/>
      <c r="I399" s="241"/>
      <c r="J399" s="276"/>
      <c r="K399" s="276"/>
      <c r="L399" s="276"/>
      <c r="M399" s="276"/>
      <c r="N399" s="276"/>
      <c r="O399" s="276"/>
      <c r="P399" s="276"/>
      <c r="Q399" s="276"/>
      <c r="R399" s="272"/>
      <c r="S399" s="272"/>
      <c r="T399" s="83"/>
      <c r="U399" s="83"/>
      <c r="V399" s="83"/>
      <c r="W399" s="83"/>
      <c r="X399" s="83"/>
      <c r="Y399" s="349"/>
      <c r="Z399" s="237"/>
      <c r="AA399" s="237"/>
      <c r="AB399" s="237"/>
      <c r="AC399" s="237"/>
      <c r="AD399" s="237"/>
      <c r="AE399" s="237"/>
      <c r="AF399" s="237"/>
      <c r="AG399" s="237"/>
      <c r="AH399" s="237"/>
      <c r="AI399" s="237"/>
      <c r="AJ399" s="237"/>
      <c r="AK399" s="237"/>
      <c r="AL399" s="237"/>
      <c r="AM399" s="237"/>
      <c r="AN399" s="237"/>
      <c r="AO399" s="237"/>
      <c r="AP399" s="237"/>
      <c r="AQ399" s="237"/>
      <c r="AR399" s="237"/>
      <c r="AS399" s="237"/>
      <c r="AT399" s="237"/>
      <c r="AU399" s="237"/>
      <c r="AV399" s="265"/>
      <c r="AW399" s="265"/>
      <c r="AX399" s="265"/>
      <c r="AY399" s="265"/>
      <c r="AZ399" s="265"/>
      <c r="BA399" s="268"/>
      <c r="BB399" s="268"/>
      <c r="BC399" s="268"/>
      <c r="BD399" s="268"/>
      <c r="BE399" s="268"/>
      <c r="BF399" s="268"/>
      <c r="BG399" s="268"/>
      <c r="BH399" s="238"/>
      <c r="BI399" s="239"/>
      <c r="BJ399" s="11"/>
    </row>
    <row r="400" spans="1:62" x14ac:dyDescent="0.3">
      <c r="A400" s="235"/>
      <c r="B400" s="58"/>
      <c r="C400" s="58"/>
      <c r="D400" s="70"/>
      <c r="E400" s="79"/>
      <c r="F400" s="236"/>
      <c r="G400" s="236"/>
      <c r="H400" s="80"/>
      <c r="I400" s="241"/>
      <c r="J400" s="276"/>
      <c r="K400" s="276"/>
      <c r="L400" s="276"/>
      <c r="M400" s="276"/>
      <c r="N400" s="276"/>
      <c r="O400" s="276"/>
      <c r="P400" s="276"/>
      <c r="Q400" s="276"/>
      <c r="R400" s="272"/>
      <c r="S400" s="272"/>
      <c r="T400" s="83"/>
      <c r="U400" s="83"/>
      <c r="V400" s="83"/>
      <c r="W400" s="83"/>
      <c r="X400" s="83"/>
      <c r="Y400" s="349"/>
      <c r="Z400" s="237"/>
      <c r="AA400" s="237"/>
      <c r="AB400" s="237"/>
      <c r="AC400" s="237"/>
      <c r="AD400" s="237"/>
      <c r="AE400" s="237"/>
      <c r="AF400" s="237"/>
      <c r="AG400" s="237"/>
      <c r="AH400" s="237"/>
      <c r="AI400" s="237"/>
      <c r="AJ400" s="237"/>
      <c r="AK400" s="237"/>
      <c r="AL400" s="237"/>
      <c r="AM400" s="237"/>
      <c r="AN400" s="237"/>
      <c r="AO400" s="237"/>
      <c r="AP400" s="237"/>
      <c r="AQ400" s="237"/>
      <c r="AR400" s="237"/>
      <c r="AS400" s="237"/>
      <c r="AT400" s="237"/>
      <c r="AU400" s="237"/>
      <c r="AV400" s="265"/>
      <c r="AW400" s="265"/>
      <c r="AX400" s="265"/>
      <c r="AY400" s="265"/>
      <c r="AZ400" s="265"/>
      <c r="BA400" s="268"/>
      <c r="BB400" s="268"/>
      <c r="BC400" s="268"/>
      <c r="BD400" s="268"/>
      <c r="BE400" s="268"/>
      <c r="BF400" s="268"/>
      <c r="BG400" s="268"/>
      <c r="BH400" s="238"/>
      <c r="BI400" s="239"/>
      <c r="BJ400" s="11"/>
    </row>
    <row r="401" spans="1:305" x14ac:dyDescent="0.3">
      <c r="A401" s="235"/>
      <c r="B401" s="58"/>
      <c r="C401" s="58"/>
      <c r="D401" s="70"/>
      <c r="E401" s="211"/>
      <c r="F401" s="236"/>
      <c r="G401" s="240"/>
      <c r="H401" s="80"/>
      <c r="I401" s="241"/>
      <c r="J401" s="276"/>
      <c r="K401" s="276"/>
      <c r="L401" s="276"/>
      <c r="M401" s="276"/>
      <c r="N401" s="276"/>
      <c r="O401" s="276"/>
      <c r="P401" s="276"/>
      <c r="Q401" s="276"/>
      <c r="R401" s="272"/>
      <c r="S401" s="272"/>
      <c r="T401" s="83"/>
      <c r="U401" s="83"/>
      <c r="V401" s="83"/>
      <c r="W401" s="83"/>
      <c r="X401" s="83"/>
      <c r="Y401" s="349"/>
      <c r="Z401" s="237"/>
      <c r="AA401" s="237"/>
      <c r="AB401" s="237"/>
      <c r="AC401" s="237"/>
      <c r="AD401" s="237"/>
      <c r="AE401" s="237"/>
      <c r="AF401" s="237"/>
      <c r="AG401" s="237"/>
      <c r="AH401" s="237"/>
      <c r="AI401" s="237"/>
      <c r="AJ401" s="237"/>
      <c r="AK401" s="237"/>
      <c r="AL401" s="237"/>
      <c r="AM401" s="237"/>
      <c r="AN401" s="237"/>
      <c r="AO401" s="237"/>
      <c r="AP401" s="237"/>
      <c r="AQ401" s="237"/>
      <c r="AR401" s="237"/>
      <c r="AS401" s="237"/>
      <c r="AT401" s="237"/>
      <c r="AU401" s="237"/>
      <c r="AV401" s="265"/>
      <c r="AW401" s="265"/>
      <c r="AX401" s="265"/>
      <c r="AY401" s="265"/>
      <c r="AZ401" s="265"/>
      <c r="BA401" s="268"/>
      <c r="BB401" s="268"/>
      <c r="BC401" s="268"/>
      <c r="BD401" s="268"/>
      <c r="BE401" s="268"/>
      <c r="BF401" s="268"/>
      <c r="BG401" s="268"/>
      <c r="BH401" s="238"/>
      <c r="BI401" s="239"/>
      <c r="BJ401" s="11"/>
    </row>
    <row r="402" spans="1:305" x14ac:dyDescent="0.3">
      <c r="A402" s="235"/>
      <c r="B402" s="58"/>
      <c r="C402" s="58"/>
      <c r="D402" s="70"/>
      <c r="E402" s="211"/>
      <c r="F402" s="236"/>
      <c r="G402" s="240"/>
      <c r="H402" s="241"/>
      <c r="I402" s="241"/>
      <c r="J402" s="276"/>
      <c r="K402" s="276"/>
      <c r="L402" s="276"/>
      <c r="M402" s="276"/>
      <c r="N402" s="276"/>
      <c r="O402" s="276"/>
      <c r="P402" s="276"/>
      <c r="Q402" s="276"/>
      <c r="R402" s="272"/>
      <c r="S402" s="272"/>
      <c r="T402" s="83"/>
      <c r="U402" s="83"/>
      <c r="V402" s="83"/>
      <c r="W402" s="83"/>
      <c r="X402" s="83"/>
      <c r="Y402" s="349"/>
      <c r="Z402" s="237"/>
      <c r="AA402" s="237"/>
      <c r="AB402" s="237"/>
      <c r="AC402" s="237"/>
      <c r="AD402" s="237"/>
      <c r="AE402" s="237"/>
      <c r="AF402" s="237"/>
      <c r="AG402" s="237"/>
      <c r="AH402" s="237"/>
      <c r="AI402" s="237"/>
      <c r="AJ402" s="237"/>
      <c r="AK402" s="237"/>
      <c r="AL402" s="237"/>
      <c r="AM402" s="237"/>
      <c r="AN402" s="237"/>
      <c r="AO402" s="237"/>
      <c r="AP402" s="237"/>
      <c r="AQ402" s="237"/>
      <c r="AR402" s="237"/>
      <c r="AS402" s="237"/>
      <c r="AT402" s="237"/>
      <c r="AU402" s="237"/>
      <c r="AV402" s="265"/>
      <c r="AW402" s="265"/>
      <c r="AX402" s="265"/>
      <c r="AY402" s="265"/>
      <c r="AZ402" s="265"/>
      <c r="BA402" s="268"/>
      <c r="BB402" s="268"/>
      <c r="BC402" s="268"/>
      <c r="BD402" s="268"/>
      <c r="BE402" s="268"/>
      <c r="BF402" s="268"/>
      <c r="BG402" s="268"/>
      <c r="BH402" s="238"/>
      <c r="BI402" s="239"/>
      <c r="BJ402" s="11"/>
    </row>
    <row r="403" spans="1:305" x14ac:dyDescent="0.3">
      <c r="A403" s="235"/>
      <c r="B403" s="58"/>
      <c r="C403" s="58"/>
      <c r="D403" s="70"/>
      <c r="E403" s="211"/>
      <c r="F403" s="236"/>
      <c r="G403" s="240"/>
      <c r="H403" s="241"/>
      <c r="I403" s="241"/>
      <c r="J403" s="276"/>
      <c r="K403" s="276"/>
      <c r="L403" s="276"/>
      <c r="M403" s="276"/>
      <c r="N403" s="276"/>
      <c r="O403" s="276"/>
      <c r="P403" s="276"/>
      <c r="Q403" s="276"/>
      <c r="R403" s="272"/>
      <c r="S403" s="272"/>
      <c r="T403" s="83"/>
      <c r="U403" s="83"/>
      <c r="V403" s="83"/>
      <c r="W403" s="83"/>
      <c r="X403" s="83"/>
      <c r="Y403" s="349"/>
      <c r="Z403" s="237"/>
      <c r="AA403" s="237"/>
      <c r="AB403" s="237"/>
      <c r="AC403" s="237"/>
      <c r="AD403" s="237"/>
      <c r="AE403" s="237"/>
      <c r="AF403" s="237"/>
      <c r="AG403" s="237"/>
      <c r="AH403" s="237"/>
      <c r="AI403" s="237"/>
      <c r="AJ403" s="237"/>
      <c r="AK403" s="237"/>
      <c r="AL403" s="237"/>
      <c r="AM403" s="237"/>
      <c r="AN403" s="237"/>
      <c r="AO403" s="237"/>
      <c r="AP403" s="237"/>
      <c r="AQ403" s="237"/>
      <c r="AR403" s="237"/>
      <c r="AS403" s="237"/>
      <c r="AT403" s="237"/>
      <c r="AU403" s="237"/>
      <c r="AV403" s="265"/>
      <c r="AW403" s="265"/>
      <c r="AX403" s="265"/>
      <c r="AY403" s="265"/>
      <c r="AZ403" s="265"/>
      <c r="BA403" s="268"/>
      <c r="BB403" s="268"/>
      <c r="BC403" s="268"/>
      <c r="BD403" s="268"/>
      <c r="BE403" s="268"/>
      <c r="BF403" s="268"/>
      <c r="BG403" s="268"/>
      <c r="BH403" s="238"/>
      <c r="BI403" s="239"/>
      <c r="BJ403" s="11"/>
    </row>
    <row r="404" spans="1:305" x14ac:dyDescent="0.3">
      <c r="A404" s="235"/>
      <c r="B404" s="58"/>
      <c r="C404" s="58"/>
      <c r="D404" s="70"/>
      <c r="E404" s="211"/>
      <c r="F404" s="236"/>
      <c r="G404" s="240"/>
      <c r="H404" s="241"/>
      <c r="I404" s="241"/>
      <c r="J404" s="276"/>
      <c r="K404" s="276"/>
      <c r="L404" s="276"/>
      <c r="M404" s="276"/>
      <c r="N404" s="276"/>
      <c r="O404" s="276"/>
      <c r="P404" s="276"/>
      <c r="Q404" s="276"/>
      <c r="R404" s="272"/>
      <c r="S404" s="272"/>
      <c r="T404" s="83"/>
      <c r="U404" s="83"/>
      <c r="V404" s="83"/>
      <c r="W404" s="83"/>
      <c r="X404" s="83"/>
      <c r="Y404" s="349"/>
      <c r="Z404" s="237"/>
      <c r="AA404" s="237"/>
      <c r="AB404" s="237"/>
      <c r="AC404" s="237"/>
      <c r="AD404" s="237"/>
      <c r="AE404" s="237"/>
      <c r="AF404" s="237"/>
      <c r="AG404" s="237"/>
      <c r="AH404" s="237"/>
      <c r="AI404" s="237"/>
      <c r="AJ404" s="237"/>
      <c r="AK404" s="237"/>
      <c r="AL404" s="237"/>
      <c r="AM404" s="237"/>
      <c r="AN404" s="237"/>
      <c r="AO404" s="237"/>
      <c r="AP404" s="237"/>
      <c r="AQ404" s="237"/>
      <c r="AR404" s="237"/>
      <c r="AS404" s="237"/>
      <c r="AT404" s="237"/>
      <c r="AU404" s="237"/>
      <c r="AV404" s="265"/>
      <c r="AW404" s="265"/>
      <c r="AX404" s="265"/>
      <c r="AY404" s="265"/>
      <c r="AZ404" s="265"/>
      <c r="BA404" s="268"/>
      <c r="BB404" s="268"/>
      <c r="BC404" s="268"/>
      <c r="BD404" s="268"/>
      <c r="BE404" s="268"/>
      <c r="BF404" s="268"/>
      <c r="BG404" s="268"/>
      <c r="BH404" s="219"/>
      <c r="BI404" s="220"/>
      <c r="BJ404" s="11"/>
    </row>
    <row r="405" spans="1:305" x14ac:dyDescent="0.3">
      <c r="A405" s="235"/>
      <c r="B405" s="58"/>
      <c r="C405" s="58"/>
      <c r="D405" s="70"/>
      <c r="E405" s="211"/>
      <c r="F405" s="236"/>
      <c r="G405" s="236"/>
      <c r="H405" s="241"/>
      <c r="I405" s="241"/>
      <c r="J405" s="276"/>
      <c r="K405" s="276"/>
      <c r="L405" s="276"/>
      <c r="M405" s="276"/>
      <c r="N405" s="276"/>
      <c r="O405" s="276"/>
      <c r="P405" s="276"/>
      <c r="Q405" s="276"/>
      <c r="R405" s="272"/>
      <c r="S405" s="272"/>
      <c r="T405" s="83"/>
      <c r="U405" s="83"/>
      <c r="V405" s="83"/>
      <c r="W405" s="83"/>
      <c r="X405" s="83"/>
      <c r="Y405" s="349"/>
      <c r="Z405" s="237"/>
      <c r="AA405" s="237"/>
      <c r="AB405" s="237"/>
      <c r="AC405" s="237"/>
      <c r="AD405" s="237"/>
      <c r="AE405" s="237"/>
      <c r="AF405" s="237"/>
      <c r="AG405" s="237"/>
      <c r="AH405" s="237"/>
      <c r="AI405" s="237"/>
      <c r="AJ405" s="237"/>
      <c r="AK405" s="237"/>
      <c r="AL405" s="237"/>
      <c r="AM405" s="237"/>
      <c r="AN405" s="237"/>
      <c r="AO405" s="237"/>
      <c r="AP405" s="237"/>
      <c r="AQ405" s="237"/>
      <c r="AR405" s="237"/>
      <c r="AS405" s="237"/>
      <c r="AT405" s="237"/>
      <c r="AU405" s="237"/>
      <c r="AV405" s="265"/>
      <c r="AW405" s="265"/>
      <c r="AX405" s="265"/>
      <c r="AY405" s="265"/>
      <c r="AZ405" s="265"/>
      <c r="BA405" s="268"/>
      <c r="BB405" s="268"/>
      <c r="BC405" s="268"/>
      <c r="BD405" s="268"/>
      <c r="BE405" s="268"/>
      <c r="BF405" s="268"/>
      <c r="BG405" s="268"/>
      <c r="BH405" s="238"/>
      <c r="BI405" s="239"/>
      <c r="BJ405" s="11"/>
    </row>
    <row r="406" spans="1:305" s="2" customFormat="1" x14ac:dyDescent="0.3">
      <c r="A406" s="45"/>
      <c r="B406" s="58"/>
      <c r="D406" s="71"/>
      <c r="E406" s="283">
        <f>SUM(E13:E405)</f>
        <v>32172.270000000008</v>
      </c>
      <c r="F406" s="283">
        <f t="shared" ref="F406:BI406" si="0">SUM(F13:F405)</f>
        <v>7508.2499999999991</v>
      </c>
      <c r="G406" s="283">
        <f t="shared" si="0"/>
        <v>15877.370000000006</v>
      </c>
      <c r="H406" s="283">
        <f t="shared" si="0"/>
        <v>2.4600000000000004</v>
      </c>
      <c r="I406" s="283"/>
      <c r="J406" s="283">
        <f t="shared" si="0"/>
        <v>10935</v>
      </c>
      <c r="K406" s="283">
        <f t="shared" si="0"/>
        <v>1499.53</v>
      </c>
      <c r="L406" s="283">
        <f t="shared" si="0"/>
        <v>2.4600000000000004</v>
      </c>
      <c r="M406" s="283">
        <f t="shared" si="0"/>
        <v>150</v>
      </c>
      <c r="N406" s="283">
        <f t="shared" si="0"/>
        <v>0</v>
      </c>
      <c r="O406" s="283">
        <f t="shared" si="0"/>
        <v>2833</v>
      </c>
      <c r="P406" s="283">
        <f t="shared" si="0"/>
        <v>4058.88</v>
      </c>
      <c r="Q406" s="283">
        <f t="shared" si="0"/>
        <v>8091.77</v>
      </c>
      <c r="R406" s="283">
        <f t="shared" si="0"/>
        <v>773.13</v>
      </c>
      <c r="S406" s="283">
        <f t="shared" si="0"/>
        <v>2150</v>
      </c>
      <c r="T406" s="283">
        <f t="shared" si="0"/>
        <v>391.96000000000004</v>
      </c>
      <c r="U406" s="283">
        <f t="shared" si="0"/>
        <v>597.89</v>
      </c>
      <c r="V406" s="283">
        <f t="shared" si="0"/>
        <v>2626.76</v>
      </c>
      <c r="W406" s="283">
        <f t="shared" si="0"/>
        <v>279.32</v>
      </c>
      <c r="X406" s="283">
        <f t="shared" si="0"/>
        <v>0</v>
      </c>
      <c r="Y406" s="283">
        <f t="shared" si="0"/>
        <v>316.28000000000003</v>
      </c>
      <c r="Z406" s="283">
        <f t="shared" si="0"/>
        <v>2510.37</v>
      </c>
      <c r="AA406" s="283">
        <f t="shared" si="0"/>
        <v>614.40000000000009</v>
      </c>
      <c r="AB406" s="283">
        <f t="shared" si="0"/>
        <v>242.17</v>
      </c>
      <c r="AC406" s="283">
        <f t="shared" si="0"/>
        <v>0</v>
      </c>
      <c r="AD406" s="283">
        <f t="shared" si="0"/>
        <v>71.28</v>
      </c>
      <c r="AE406" s="283">
        <f t="shared" si="0"/>
        <v>1714.78</v>
      </c>
      <c r="AF406" s="283">
        <f t="shared" si="0"/>
        <v>0</v>
      </c>
      <c r="AG406" s="283">
        <f t="shared" si="0"/>
        <v>124</v>
      </c>
      <c r="AH406" s="283">
        <f t="shared" si="0"/>
        <v>130</v>
      </c>
      <c r="AI406" s="283">
        <f t="shared" si="0"/>
        <v>252</v>
      </c>
      <c r="AJ406" s="283">
        <f t="shared" si="0"/>
        <v>0</v>
      </c>
      <c r="AK406" s="283">
        <f t="shared" si="0"/>
        <v>8091.77</v>
      </c>
      <c r="AL406" s="283">
        <f t="shared" si="0"/>
        <v>0</v>
      </c>
      <c r="AM406" s="283">
        <f t="shared" si="0"/>
        <v>461.96000000000004</v>
      </c>
      <c r="AN406" s="283">
        <f t="shared" si="0"/>
        <v>84.490000000000009</v>
      </c>
      <c r="AO406" s="283">
        <f t="shared" si="0"/>
        <v>0</v>
      </c>
      <c r="AP406" s="283">
        <f t="shared" si="0"/>
        <v>0</v>
      </c>
      <c r="AQ406" s="283">
        <f t="shared" si="0"/>
        <v>400</v>
      </c>
      <c r="AR406" s="283">
        <f t="shared" si="0"/>
        <v>130.32</v>
      </c>
      <c r="AS406" s="283">
        <f t="shared" si="0"/>
        <v>0</v>
      </c>
      <c r="AT406" s="283">
        <f t="shared" si="0"/>
        <v>0</v>
      </c>
      <c r="AU406" s="283">
        <f t="shared" si="0"/>
        <v>0</v>
      </c>
      <c r="AV406" s="283">
        <f t="shared" si="0"/>
        <v>1526.0099999999998</v>
      </c>
      <c r="AW406" s="283">
        <f t="shared" si="0"/>
        <v>79.2</v>
      </c>
      <c r="AX406" s="283">
        <f t="shared" si="0"/>
        <v>20</v>
      </c>
      <c r="AY406" s="283">
        <f t="shared" si="0"/>
        <v>1304.1399999999999</v>
      </c>
      <c r="AZ406" s="283">
        <f t="shared" si="0"/>
        <v>232.8</v>
      </c>
      <c r="BA406" s="283">
        <f t="shared" si="0"/>
        <v>0</v>
      </c>
      <c r="BB406" s="283">
        <f t="shared" si="0"/>
        <v>2585</v>
      </c>
      <c r="BC406" s="283">
        <f t="shared" si="0"/>
        <v>597.89</v>
      </c>
      <c r="BD406" s="283">
        <f t="shared" si="0"/>
        <v>509.36</v>
      </c>
      <c r="BE406" s="283">
        <f t="shared" si="0"/>
        <v>548.89</v>
      </c>
      <c r="BF406" s="283">
        <f t="shared" si="0"/>
        <v>0</v>
      </c>
      <c r="BG406" s="283">
        <f t="shared" si="0"/>
        <v>830.24</v>
      </c>
      <c r="BH406" s="283">
        <f t="shared" si="0"/>
        <v>31898.389999999996</v>
      </c>
      <c r="BI406" s="283">
        <f t="shared" si="0"/>
        <v>42181.94</v>
      </c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  <c r="JX406" s="1"/>
      <c r="JY406" s="1"/>
      <c r="JZ406" s="1"/>
      <c r="KA406" s="1"/>
      <c r="KB406" s="1"/>
      <c r="KC406" s="1"/>
      <c r="KD406" s="1"/>
      <c r="KE406" s="1"/>
      <c r="KF406" s="1"/>
      <c r="KG406" s="1"/>
      <c r="KH406" s="1"/>
      <c r="KI406" s="1"/>
      <c r="KJ406" s="1"/>
      <c r="KK406" s="1"/>
      <c r="KL406" s="1"/>
      <c r="KM406" s="1"/>
      <c r="KN406" s="1"/>
      <c r="KO406" s="1"/>
      <c r="KP406" s="1"/>
      <c r="KQ406" s="1"/>
      <c r="KR406" s="1"/>
      <c r="KS406" s="1"/>
    </row>
    <row r="407" spans="1:305" ht="13.5" thickBot="1" x14ac:dyDescent="0.35">
      <c r="A407" s="44"/>
      <c r="B407" s="58"/>
      <c r="C407" s="12"/>
      <c r="D407" s="72"/>
      <c r="E407" s="81" t="e">
        <f>E62+E63+#REF!+#REF!+#REF!</f>
        <v>#REF!</v>
      </c>
      <c r="F407" s="205">
        <f>F32+F58+F61</f>
        <v>0</v>
      </c>
      <c r="G407" s="205" t="e">
        <f>SUM(#REF!)+#REF!+#REF!</f>
        <v>#REF!</v>
      </c>
      <c r="H407" s="206" t="e">
        <f>H62+#REF!+#REF!+#REF!+#REF!+#REF!+#REF!</f>
        <v>#REF!</v>
      </c>
      <c r="I407" s="61"/>
      <c r="J407" s="281"/>
      <c r="K407" s="282"/>
      <c r="L407" s="282"/>
      <c r="M407" s="282"/>
      <c r="N407" s="282"/>
      <c r="O407" s="282"/>
      <c r="P407" s="282"/>
      <c r="Q407" s="282"/>
      <c r="R407" s="273"/>
      <c r="S407" s="273"/>
      <c r="T407" s="85"/>
      <c r="U407" s="85"/>
      <c r="V407" s="85"/>
      <c r="W407" s="85"/>
      <c r="X407" s="85"/>
      <c r="Y407" s="85"/>
      <c r="Z407" s="90"/>
      <c r="AA407" s="90"/>
      <c r="AB407" s="90"/>
      <c r="AC407" s="90"/>
      <c r="AD407" s="90"/>
      <c r="AE407" s="90"/>
      <c r="AF407" s="90"/>
      <c r="AG407" s="90"/>
      <c r="AH407" s="90"/>
      <c r="AI407" s="90"/>
      <c r="AJ407" s="90"/>
      <c r="AK407" s="90"/>
      <c r="AL407" s="90"/>
      <c r="AM407" s="90"/>
      <c r="AN407" s="90"/>
      <c r="AO407" s="90"/>
      <c r="AP407" s="90"/>
      <c r="AQ407" s="90"/>
      <c r="AR407" s="90"/>
      <c r="AS407" s="90"/>
      <c r="AT407" s="90"/>
      <c r="AU407" s="90"/>
      <c r="AV407" s="90"/>
      <c r="AW407" s="90"/>
      <c r="AX407" s="90"/>
      <c r="AY407" s="90"/>
      <c r="AZ407" s="90"/>
      <c r="BA407" s="90"/>
      <c r="BB407" s="90"/>
      <c r="BC407" s="90"/>
      <c r="BD407" s="90"/>
      <c r="BE407" s="90"/>
      <c r="BF407" s="90"/>
      <c r="BG407" s="310"/>
      <c r="BH407" s="51"/>
      <c r="BI407" s="14"/>
      <c r="BJ407" s="11"/>
    </row>
    <row r="408" spans="1:305" x14ac:dyDescent="0.3">
      <c r="A408" s="41"/>
      <c r="B408" s="3"/>
      <c r="C408" s="3"/>
      <c r="D408" s="54"/>
      <c r="E408" s="13"/>
      <c r="F408" s="13"/>
      <c r="G408" s="13"/>
      <c r="H408" s="13"/>
      <c r="I408" s="13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311"/>
      <c r="BH408" s="52"/>
      <c r="BI408" s="16"/>
      <c r="BJ408" s="11"/>
    </row>
    <row r="409" spans="1:305" s="1" customFormat="1" x14ac:dyDescent="0.3">
      <c r="A409" s="45"/>
      <c r="B409" s="17"/>
      <c r="C409" s="17"/>
      <c r="D409" s="55"/>
      <c r="E409" s="4"/>
      <c r="F409" s="4"/>
      <c r="G409" s="4"/>
      <c r="H409" s="4"/>
      <c r="I409" s="4"/>
      <c r="J409" s="63"/>
      <c r="K409" s="63">
        <f>SUM(J406:X406)</f>
        <v>34389.699999999997</v>
      </c>
      <c r="L409" s="61"/>
      <c r="M409" s="61"/>
      <c r="N409" s="61"/>
      <c r="O409" s="61"/>
      <c r="P409" s="61"/>
      <c r="Q409" s="61"/>
      <c r="R409" s="61"/>
      <c r="S409" s="61"/>
      <c r="T409" s="4"/>
      <c r="U409" s="4"/>
      <c r="V409" s="4"/>
      <c r="W409" s="4"/>
      <c r="X409" s="4"/>
      <c r="Y409" s="4"/>
      <c r="Z409" s="32"/>
      <c r="AA409" s="18">
        <f>SUM(Z406:BG406)</f>
        <v>23061.07</v>
      </c>
      <c r="AB409" s="18"/>
      <c r="AC409" s="32"/>
      <c r="AD409" s="32"/>
      <c r="AE409" s="32"/>
      <c r="AF409" s="32"/>
      <c r="AG409" s="32"/>
      <c r="AH409" s="32"/>
      <c r="AI409" s="32"/>
      <c r="AJ409" s="32"/>
      <c r="AK409" s="18"/>
      <c r="AL409" s="18"/>
      <c r="AM409" s="18"/>
      <c r="AN409" s="18"/>
      <c r="AO409" s="18"/>
      <c r="AP409" s="18"/>
      <c r="AQ409" s="18"/>
      <c r="AR409" s="18"/>
      <c r="AS409" s="18"/>
      <c r="AT409" s="18"/>
      <c r="AU409" s="18"/>
      <c r="AV409" s="18"/>
      <c r="AW409" s="18"/>
      <c r="AX409" s="18"/>
      <c r="AY409" s="18"/>
      <c r="AZ409" s="18"/>
      <c r="BA409" s="18"/>
      <c r="BB409" s="18"/>
      <c r="BC409" s="18"/>
      <c r="BD409" s="18"/>
      <c r="BE409" s="18"/>
      <c r="BF409" s="18"/>
      <c r="BG409" s="312"/>
      <c r="BH409" s="52"/>
      <c r="BI409" s="16"/>
      <c r="BJ409" s="19"/>
    </row>
    <row r="410" spans="1:305" x14ac:dyDescent="0.3">
      <c r="A410" s="41"/>
      <c r="B410" s="3"/>
      <c r="C410" s="3"/>
      <c r="D410" s="54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311"/>
      <c r="BH410" s="52"/>
      <c r="BI410" s="16"/>
      <c r="BJ410" s="11"/>
    </row>
    <row r="411" spans="1:305" ht="13.5" thickBot="1" x14ac:dyDescent="0.35">
      <c r="A411" s="46"/>
      <c r="B411" s="47"/>
      <c r="C411" s="47"/>
      <c r="D411" s="56"/>
      <c r="E411" s="48"/>
      <c r="F411" s="48"/>
      <c r="G411" s="48"/>
      <c r="H411" s="48"/>
      <c r="I411" s="48"/>
      <c r="J411" s="48"/>
      <c r="K411" s="48"/>
      <c r="L411" s="48"/>
      <c r="M411" s="48"/>
      <c r="N411" s="48"/>
      <c r="O411" s="48"/>
      <c r="P411" s="48"/>
      <c r="Q411" s="48"/>
      <c r="R411" s="48"/>
      <c r="S411" s="48"/>
      <c r="T411" s="48"/>
      <c r="U411" s="48"/>
      <c r="V411" s="48"/>
      <c r="W411" s="48"/>
      <c r="X411" s="48"/>
      <c r="Y411" s="48"/>
      <c r="Z411" s="33"/>
      <c r="AA411" s="33"/>
      <c r="AB411" s="33"/>
      <c r="AC411" s="33"/>
      <c r="AD411" s="33"/>
      <c r="AE411" s="33"/>
      <c r="AF411" s="33"/>
      <c r="AG411" s="33"/>
      <c r="AH411" s="33"/>
      <c r="AI411" s="33"/>
      <c r="AJ411" s="33"/>
      <c r="AK411" s="33"/>
      <c r="AL411" s="33"/>
      <c r="AM411" s="33"/>
      <c r="AN411" s="33"/>
      <c r="AO411" s="33"/>
      <c r="AP411" s="33"/>
      <c r="AQ411" s="33"/>
      <c r="AR411" s="33"/>
      <c r="AS411" s="33"/>
      <c r="AT411" s="33"/>
      <c r="AU411" s="33"/>
      <c r="AV411" s="33"/>
      <c r="AW411" s="33"/>
      <c r="AX411" s="33"/>
      <c r="AY411" s="33"/>
      <c r="AZ411" s="33"/>
      <c r="BA411" s="33"/>
      <c r="BB411" s="33"/>
      <c r="BC411" s="33"/>
      <c r="BD411" s="33"/>
      <c r="BE411" s="33"/>
      <c r="BF411" s="33"/>
      <c r="BG411" s="313"/>
      <c r="BH411" s="67"/>
      <c r="BI411" s="68"/>
      <c r="BJ411" s="11"/>
    </row>
    <row r="412" spans="1:305" x14ac:dyDescent="0.3">
      <c r="BH412" s="35"/>
      <c r="BI412" s="19"/>
    </row>
    <row r="413" spans="1:305" x14ac:dyDescent="0.3">
      <c r="AC413" s="36"/>
      <c r="BH413" s="19"/>
      <c r="BI413" s="19">
        <f>BI406-BH406</f>
        <v>10283.550000000007</v>
      </c>
    </row>
    <row r="414" spans="1:305" x14ac:dyDescent="0.3"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5"/>
      <c r="AR414" s="35"/>
      <c r="AS414" s="35"/>
      <c r="AT414" s="35"/>
      <c r="AU414" s="35"/>
      <c r="AV414" s="35"/>
      <c r="AW414" s="35"/>
      <c r="AX414" s="35"/>
      <c r="AY414" s="35"/>
      <c r="AZ414" s="35"/>
      <c r="BA414" s="35"/>
      <c r="BB414" s="35"/>
      <c r="BC414" s="35"/>
      <c r="BD414" s="35"/>
      <c r="BE414" s="35"/>
      <c r="BF414" s="35"/>
      <c r="BG414" s="35"/>
      <c r="BH414" s="61"/>
      <c r="BI414" s="19"/>
    </row>
    <row r="415" spans="1:305" x14ac:dyDescent="0.3">
      <c r="BH415" s="35"/>
      <c r="BI415" s="19"/>
    </row>
    <row r="416" spans="1:305" x14ac:dyDescent="0.3">
      <c r="BH416" s="35"/>
      <c r="BI416" s="19"/>
    </row>
    <row r="417" spans="60:61" x14ac:dyDescent="0.3">
      <c r="BH417" s="35"/>
      <c r="BI417" s="19"/>
    </row>
    <row r="418" spans="60:61" x14ac:dyDescent="0.3">
      <c r="BH418" s="35"/>
      <c r="BI418" s="19"/>
    </row>
    <row r="419" spans="60:61" x14ac:dyDescent="0.3">
      <c r="BH419" s="35"/>
      <c r="BI419" s="19"/>
    </row>
    <row r="420" spans="60:61" x14ac:dyDescent="0.3">
      <c r="BH420" s="35"/>
      <c r="BI420" s="19"/>
    </row>
    <row r="421" spans="60:61" x14ac:dyDescent="0.3">
      <c r="BH421" s="35"/>
      <c r="BI421" s="19"/>
    </row>
    <row r="422" spans="60:61" x14ac:dyDescent="0.3">
      <c r="BH422" s="35"/>
      <c r="BI422" s="19"/>
    </row>
    <row r="423" spans="60:61" x14ac:dyDescent="0.3">
      <c r="BH423" s="35"/>
      <c r="BI423" s="19"/>
    </row>
    <row r="424" spans="60:61" x14ac:dyDescent="0.3">
      <c r="BH424" s="35"/>
      <c r="BI424" s="19"/>
    </row>
    <row r="425" spans="60:61" x14ac:dyDescent="0.3">
      <c r="BH425" s="35"/>
      <c r="BI425" s="19"/>
    </row>
    <row r="426" spans="60:61" x14ac:dyDescent="0.3">
      <c r="BH426" s="35"/>
      <c r="BI426" s="19"/>
    </row>
    <row r="427" spans="60:61" x14ac:dyDescent="0.3">
      <c r="BH427" s="35"/>
      <c r="BI427" s="19"/>
    </row>
    <row r="428" spans="60:61" x14ac:dyDescent="0.3">
      <c r="BH428" s="35"/>
      <c r="BI428" s="19"/>
    </row>
    <row r="429" spans="60:61" x14ac:dyDescent="0.3">
      <c r="BH429" s="35"/>
      <c r="BI429" s="19"/>
    </row>
    <row r="430" spans="60:61" x14ac:dyDescent="0.3">
      <c r="BH430" s="35"/>
      <c r="BI430" s="19"/>
    </row>
    <row r="431" spans="60:61" x14ac:dyDescent="0.3">
      <c r="BH431" s="35"/>
      <c r="BI431" s="19"/>
    </row>
    <row r="432" spans="60:61" x14ac:dyDescent="0.3">
      <c r="BH432" s="35"/>
      <c r="BI432" s="19"/>
    </row>
    <row r="433" spans="60:61" x14ac:dyDescent="0.3">
      <c r="BH433" s="35"/>
      <c r="BI433" s="19"/>
    </row>
    <row r="434" spans="60:61" x14ac:dyDescent="0.3">
      <c r="BH434" s="35"/>
      <c r="BI434" s="19"/>
    </row>
    <row r="435" spans="60:61" x14ac:dyDescent="0.3">
      <c r="BH435" s="35"/>
      <c r="BI435" s="19"/>
    </row>
    <row r="436" spans="60:61" x14ac:dyDescent="0.3">
      <c r="BH436" s="35"/>
      <c r="BI436" s="19"/>
    </row>
    <row r="437" spans="60:61" x14ac:dyDescent="0.3">
      <c r="BH437" s="35"/>
      <c r="BI437" s="19"/>
    </row>
    <row r="438" spans="60:61" x14ac:dyDescent="0.3">
      <c r="BH438" s="35"/>
      <c r="BI438" s="19"/>
    </row>
    <row r="439" spans="60:61" x14ac:dyDescent="0.3">
      <c r="BH439" s="35"/>
      <c r="BI439" s="19"/>
    </row>
    <row r="440" spans="60:61" x14ac:dyDescent="0.3">
      <c r="BH440" s="35"/>
      <c r="BI440" s="19"/>
    </row>
    <row r="441" spans="60:61" x14ac:dyDescent="0.3">
      <c r="BH441" s="35"/>
      <c r="BI441" s="19"/>
    </row>
    <row r="442" spans="60:61" x14ac:dyDescent="0.3">
      <c r="BH442" s="35"/>
      <c r="BI442" s="19"/>
    </row>
    <row r="443" spans="60:61" x14ac:dyDescent="0.3">
      <c r="BH443" s="35"/>
      <c r="BI443" s="19"/>
    </row>
    <row r="444" spans="60:61" x14ac:dyDescent="0.3">
      <c r="BH444" s="35"/>
      <c r="BI444" s="19"/>
    </row>
    <row r="445" spans="60:61" x14ac:dyDescent="0.3">
      <c r="BH445" s="35"/>
      <c r="BI445" s="19"/>
    </row>
    <row r="446" spans="60:61" x14ac:dyDescent="0.3">
      <c r="BH446" s="35"/>
      <c r="BI446" s="19"/>
    </row>
    <row r="447" spans="60:61" x14ac:dyDescent="0.3">
      <c r="BH447" s="35"/>
      <c r="BI447" s="19"/>
    </row>
    <row r="448" spans="60:61" x14ac:dyDescent="0.3">
      <c r="BH448" s="35"/>
      <c r="BI448" s="19"/>
    </row>
    <row r="449" spans="60:61" x14ac:dyDescent="0.3">
      <c r="BH449" s="35"/>
      <c r="BI449" s="19"/>
    </row>
    <row r="450" spans="60:61" x14ac:dyDescent="0.3">
      <c r="BH450" s="35"/>
      <c r="BI450" s="19"/>
    </row>
    <row r="451" spans="60:61" x14ac:dyDescent="0.3">
      <c r="BH451" s="35"/>
      <c r="BI451" s="19"/>
    </row>
    <row r="452" spans="60:61" x14ac:dyDescent="0.3">
      <c r="BH452" s="35"/>
      <c r="BI452" s="19"/>
    </row>
    <row r="453" spans="60:61" x14ac:dyDescent="0.3">
      <c r="BH453" s="35"/>
      <c r="BI453" s="19"/>
    </row>
    <row r="454" spans="60:61" x14ac:dyDescent="0.3">
      <c r="BH454" s="35"/>
      <c r="BI454" s="19"/>
    </row>
    <row r="455" spans="60:61" x14ac:dyDescent="0.3">
      <c r="BH455" s="35"/>
      <c r="BI455" s="19"/>
    </row>
    <row r="456" spans="60:61" x14ac:dyDescent="0.3">
      <c r="BH456" s="35"/>
      <c r="BI456" s="19"/>
    </row>
    <row r="457" spans="60:61" x14ac:dyDescent="0.3">
      <c r="BH457" s="35"/>
      <c r="BI457" s="19"/>
    </row>
    <row r="458" spans="60:61" x14ac:dyDescent="0.3">
      <c r="BH458" s="35"/>
      <c r="BI458" s="19"/>
    </row>
    <row r="459" spans="60:61" x14ac:dyDescent="0.3">
      <c r="BH459" s="35"/>
      <c r="BI459" s="19"/>
    </row>
    <row r="460" spans="60:61" x14ac:dyDescent="0.3">
      <c r="BH460" s="35"/>
      <c r="BI460" s="19"/>
    </row>
    <row r="461" spans="60:61" x14ac:dyDescent="0.3">
      <c r="BH461" s="35"/>
      <c r="BI461" s="19"/>
    </row>
    <row r="462" spans="60:61" x14ac:dyDescent="0.3">
      <c r="BH462" s="35"/>
      <c r="BI462" s="19"/>
    </row>
    <row r="463" spans="60:61" x14ac:dyDescent="0.3">
      <c r="BH463" s="35"/>
      <c r="BI463" s="19"/>
    </row>
    <row r="464" spans="60:61" x14ac:dyDescent="0.3">
      <c r="BH464" s="35"/>
      <c r="BI464" s="19"/>
    </row>
    <row r="465" spans="60:61" x14ac:dyDescent="0.3">
      <c r="BH465" s="35"/>
      <c r="BI465" s="19"/>
    </row>
    <row r="466" spans="60:61" x14ac:dyDescent="0.3">
      <c r="BH466" s="35"/>
      <c r="BI466" s="19"/>
    </row>
    <row r="467" spans="60:61" x14ac:dyDescent="0.3">
      <c r="BH467" s="35"/>
      <c r="BI467" s="19"/>
    </row>
    <row r="468" spans="60:61" x14ac:dyDescent="0.3">
      <c r="BH468" s="35"/>
      <c r="BI468" s="19"/>
    </row>
    <row r="469" spans="60:61" x14ac:dyDescent="0.3">
      <c r="BH469" s="35"/>
      <c r="BI469" s="19"/>
    </row>
    <row r="470" spans="60:61" x14ac:dyDescent="0.3">
      <c r="BH470" s="35"/>
      <c r="BI470" s="19"/>
    </row>
    <row r="471" spans="60:61" x14ac:dyDescent="0.3">
      <c r="BH471" s="35"/>
      <c r="BI471" s="19"/>
    </row>
    <row r="472" spans="60:61" x14ac:dyDescent="0.3">
      <c r="BH472" s="35"/>
      <c r="BI472" s="19"/>
    </row>
    <row r="473" spans="60:61" x14ac:dyDescent="0.3">
      <c r="BH473" s="35"/>
      <c r="BI473" s="19"/>
    </row>
    <row r="474" spans="60:61" x14ac:dyDescent="0.3">
      <c r="BH474" s="35"/>
      <c r="BI474" s="19"/>
    </row>
    <row r="475" spans="60:61" x14ac:dyDescent="0.3">
      <c r="BH475" s="35"/>
      <c r="BI475" s="19"/>
    </row>
    <row r="476" spans="60:61" x14ac:dyDescent="0.3">
      <c r="BH476" s="35"/>
      <c r="BI476" s="19"/>
    </row>
    <row r="477" spans="60:61" x14ac:dyDescent="0.3">
      <c r="BH477" s="35"/>
      <c r="BI477" s="19"/>
    </row>
    <row r="478" spans="60:61" x14ac:dyDescent="0.3">
      <c r="BH478" s="35"/>
      <c r="BI478" s="19"/>
    </row>
    <row r="479" spans="60:61" x14ac:dyDescent="0.3">
      <c r="BH479" s="35"/>
      <c r="BI479" s="19"/>
    </row>
    <row r="480" spans="60:61" x14ac:dyDescent="0.3">
      <c r="BH480" s="35"/>
      <c r="BI480" s="19"/>
    </row>
    <row r="481" spans="60:61" x14ac:dyDescent="0.3">
      <c r="BH481" s="35"/>
      <c r="BI481" s="19"/>
    </row>
    <row r="482" spans="60:61" x14ac:dyDescent="0.3">
      <c r="BH482" s="35"/>
      <c r="BI482" s="19"/>
    </row>
    <row r="483" spans="60:61" x14ac:dyDescent="0.3">
      <c r="BH483" s="35"/>
      <c r="BI483" s="19"/>
    </row>
    <row r="484" spans="60:61" x14ac:dyDescent="0.3">
      <c r="BH484" s="35"/>
      <c r="BI484" s="19"/>
    </row>
    <row r="485" spans="60:61" x14ac:dyDescent="0.3">
      <c r="BH485" s="35"/>
      <c r="BI485" s="19"/>
    </row>
    <row r="486" spans="60:61" x14ac:dyDescent="0.3">
      <c r="BH486" s="35"/>
      <c r="BI486" s="19"/>
    </row>
    <row r="487" spans="60:61" x14ac:dyDescent="0.3">
      <c r="BH487" s="35"/>
      <c r="BI487" s="19"/>
    </row>
    <row r="488" spans="60:61" x14ac:dyDescent="0.3">
      <c r="BH488" s="35"/>
      <c r="BI488" s="19"/>
    </row>
    <row r="489" spans="60:61" x14ac:dyDescent="0.3">
      <c r="BH489" s="35"/>
      <c r="BI489" s="19"/>
    </row>
    <row r="490" spans="60:61" x14ac:dyDescent="0.3">
      <c r="BH490" s="35"/>
      <c r="BI490" s="19"/>
    </row>
    <row r="491" spans="60:61" x14ac:dyDescent="0.3">
      <c r="BH491" s="35"/>
      <c r="BI491" s="19"/>
    </row>
    <row r="492" spans="60:61" x14ac:dyDescent="0.3">
      <c r="BH492" s="35"/>
      <c r="BI492" s="19"/>
    </row>
    <row r="493" spans="60:61" x14ac:dyDescent="0.3">
      <c r="BH493" s="35"/>
      <c r="BI493" s="19"/>
    </row>
    <row r="494" spans="60:61" x14ac:dyDescent="0.3">
      <c r="BH494" s="37"/>
      <c r="BI494" s="21"/>
    </row>
    <row r="495" spans="60:61" x14ac:dyDescent="0.3">
      <c r="BH495" s="37"/>
      <c r="BI495" s="21"/>
    </row>
    <row r="496" spans="60:61" x14ac:dyDescent="0.3">
      <c r="BH496" s="37"/>
      <c r="BI496" s="21"/>
    </row>
    <row r="497" spans="60:61" x14ac:dyDescent="0.3">
      <c r="BH497" s="37"/>
      <c r="BI497" s="21"/>
    </row>
    <row r="498" spans="60:61" x14ac:dyDescent="0.3">
      <c r="BH498" s="37"/>
      <c r="BI498" s="21"/>
    </row>
    <row r="499" spans="60:61" x14ac:dyDescent="0.3">
      <c r="BH499" s="37"/>
      <c r="BI499" s="21"/>
    </row>
    <row r="500" spans="60:61" x14ac:dyDescent="0.3">
      <c r="BH500" s="37"/>
      <c r="BI500" s="21"/>
    </row>
    <row r="501" spans="60:61" x14ac:dyDescent="0.3">
      <c r="BH501" s="37"/>
      <c r="BI501" s="21"/>
    </row>
    <row r="502" spans="60:61" x14ac:dyDescent="0.3">
      <c r="BH502" s="37"/>
      <c r="BI502" s="21"/>
    </row>
    <row r="503" spans="60:61" x14ac:dyDescent="0.3">
      <c r="BH503" s="37"/>
      <c r="BI503" s="21"/>
    </row>
    <row r="504" spans="60:61" x14ac:dyDescent="0.3">
      <c r="BH504" s="37"/>
      <c r="BI504" s="21"/>
    </row>
    <row r="505" spans="60:61" x14ac:dyDescent="0.3">
      <c r="BH505" s="37"/>
      <c r="BI505" s="21"/>
    </row>
    <row r="506" spans="60:61" x14ac:dyDescent="0.3">
      <c r="BH506" s="37"/>
      <c r="BI506" s="21"/>
    </row>
    <row r="507" spans="60:61" x14ac:dyDescent="0.3">
      <c r="BH507" s="37"/>
      <c r="BI507" s="21"/>
    </row>
    <row r="508" spans="60:61" x14ac:dyDescent="0.3">
      <c r="BH508" s="37"/>
      <c r="BI508" s="21"/>
    </row>
    <row r="509" spans="60:61" x14ac:dyDescent="0.3">
      <c r="BH509" s="37"/>
      <c r="BI509" s="21"/>
    </row>
    <row r="510" spans="60:61" x14ac:dyDescent="0.3">
      <c r="BH510" s="37"/>
      <c r="BI510" s="21"/>
    </row>
    <row r="511" spans="60:61" x14ac:dyDescent="0.3">
      <c r="BH511" s="37"/>
      <c r="BI511" s="21"/>
    </row>
    <row r="512" spans="60:61" x14ac:dyDescent="0.3">
      <c r="BH512" s="37"/>
      <c r="BI512" s="21"/>
    </row>
    <row r="513" spans="60:61" x14ac:dyDescent="0.3">
      <c r="BH513" s="37"/>
      <c r="BI513" s="21"/>
    </row>
    <row r="514" spans="60:61" x14ac:dyDescent="0.3">
      <c r="BH514" s="37"/>
      <c r="BI514" s="21"/>
    </row>
    <row r="515" spans="60:61" x14ac:dyDescent="0.3">
      <c r="BH515" s="37"/>
      <c r="BI515" s="21"/>
    </row>
    <row r="516" spans="60:61" x14ac:dyDescent="0.3">
      <c r="BH516" s="37"/>
      <c r="BI516" s="21"/>
    </row>
    <row r="517" spans="60:61" x14ac:dyDescent="0.3">
      <c r="BH517" s="37"/>
      <c r="BI517" s="21"/>
    </row>
    <row r="518" spans="60:61" x14ac:dyDescent="0.3">
      <c r="BH518" s="37"/>
      <c r="BI518" s="21"/>
    </row>
    <row r="519" spans="60:61" x14ac:dyDescent="0.3">
      <c r="BH519" s="37"/>
      <c r="BI519" s="21"/>
    </row>
    <row r="520" spans="60:61" x14ac:dyDescent="0.3">
      <c r="BH520" s="37"/>
      <c r="BI520" s="21"/>
    </row>
    <row r="521" spans="60:61" x14ac:dyDescent="0.3">
      <c r="BH521" s="37"/>
      <c r="BI521" s="21"/>
    </row>
    <row r="522" spans="60:61" x14ac:dyDescent="0.3">
      <c r="BH522" s="37"/>
      <c r="BI522" s="21"/>
    </row>
    <row r="523" spans="60:61" x14ac:dyDescent="0.3">
      <c r="BH523" s="37"/>
      <c r="BI523" s="21"/>
    </row>
    <row r="524" spans="60:61" x14ac:dyDescent="0.3">
      <c r="BH524" s="37"/>
      <c r="BI524" s="21"/>
    </row>
    <row r="525" spans="60:61" x14ac:dyDescent="0.3">
      <c r="BH525" s="37"/>
      <c r="BI525" s="21"/>
    </row>
    <row r="526" spans="60:61" x14ac:dyDescent="0.3">
      <c r="BH526" s="37"/>
      <c r="BI526" s="21"/>
    </row>
    <row r="527" spans="60:61" x14ac:dyDescent="0.3">
      <c r="BH527" s="37"/>
      <c r="BI527" s="21"/>
    </row>
  </sheetData>
  <autoFilter ref="A4:BJ264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E29" zoomScaleNormal="100" workbookViewId="0">
      <selection activeCell="L9" sqref="L9:L13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>
        <v>11811.42</v>
      </c>
      <c r="J9" s="249">
        <v>17681.93</v>
      </c>
      <c r="K9" s="249">
        <v>16831.63</v>
      </c>
      <c r="L9" s="249">
        <v>16237.46</v>
      </c>
      <c r="M9" s="249"/>
      <c r="N9" s="249"/>
      <c r="O9" s="249"/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>
        <v>72547.759999999995</v>
      </c>
      <c r="J10" s="159">
        <v>66786.34</v>
      </c>
      <c r="K10" s="159">
        <v>66821.62</v>
      </c>
      <c r="L10" s="159">
        <v>66853.47</v>
      </c>
      <c r="M10" s="159"/>
      <c r="N10" s="159"/>
      <c r="O10" s="250"/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>
        <v>4032.78</v>
      </c>
      <c r="J11" s="159">
        <v>6352.49</v>
      </c>
      <c r="K11" s="159">
        <v>7782.37</v>
      </c>
      <c r="L11" s="159">
        <v>7716.38</v>
      </c>
      <c r="M11" s="159"/>
      <c r="N11" s="159"/>
      <c r="O11" s="250"/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>
        <v>454.52</v>
      </c>
      <c r="J12" s="251">
        <v>454.74</v>
      </c>
      <c r="K12" s="251">
        <v>454.98</v>
      </c>
      <c r="L12" s="251">
        <v>455.2</v>
      </c>
      <c r="M12" s="251"/>
      <c r="N12" s="251"/>
      <c r="O12" s="251"/>
      <c r="Q12" s="149"/>
    </row>
    <row r="13" spans="2:19" s="156" customFormat="1" ht="15.75" customHeight="1" thickBot="1" x14ac:dyDescent="0.3">
      <c r="B13" s="252" t="s">
        <v>248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>
        <v>2203.41</v>
      </c>
      <c r="J13" s="251">
        <v>2204.5</v>
      </c>
      <c r="K13" s="251">
        <v>2205.66</v>
      </c>
      <c r="L13" s="251">
        <v>2206.71</v>
      </c>
      <c r="M13" s="251"/>
      <c r="N13" s="251"/>
      <c r="O13" s="342"/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 t="shared" ref="D14:I14" si="0">SUM(D9:D13)</f>
        <v>88491.1</v>
      </c>
      <c r="E14" s="162">
        <f t="shared" si="0"/>
        <v>83992.639999999999</v>
      </c>
      <c r="F14" s="162">
        <f t="shared" si="0"/>
        <v>87722.959999999992</v>
      </c>
      <c r="G14" s="162">
        <f t="shared" si="0"/>
        <v>86372.28</v>
      </c>
      <c r="H14" s="162">
        <f t="shared" si="0"/>
        <v>86161.670000000013</v>
      </c>
      <c r="I14" s="162">
        <f t="shared" si="0"/>
        <v>91049.89</v>
      </c>
      <c r="J14" s="162">
        <f>SUM(J9:J13)</f>
        <v>93480</v>
      </c>
      <c r="K14" s="162">
        <f>SUM(K9:K13)</f>
        <v>94096.26</v>
      </c>
      <c r="L14" s="162">
        <f>SUM(L9:L13)</f>
        <v>93469.22</v>
      </c>
      <c r="M14" s="162">
        <f t="shared" ref="L14:O14" si="1">SUM(M9:M12)</f>
        <v>0</v>
      </c>
      <c r="N14" s="162">
        <f t="shared" si="1"/>
        <v>0</v>
      </c>
      <c r="O14" s="162">
        <f t="shared" si="1"/>
        <v>0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2">D14-C14</f>
        <v>6751.7900000000081</v>
      </c>
      <c r="E17" s="171">
        <f t="shared" si="2"/>
        <v>-4498.4600000000064</v>
      </c>
      <c r="F17" s="171">
        <f t="shared" si="2"/>
        <v>3730.3199999999924</v>
      </c>
      <c r="G17" s="171">
        <f t="shared" si="2"/>
        <v>-1350.679999999993</v>
      </c>
      <c r="H17" s="171">
        <f t="shared" si="2"/>
        <v>-210.60999999998603</v>
      </c>
      <c r="I17" s="171">
        <f>I14-H14</f>
        <v>4888.2199999999866</v>
      </c>
      <c r="J17" s="171">
        <f>J14-I14</f>
        <v>2430.1100000000006</v>
      </c>
      <c r="K17" s="171">
        <f>K14-J14</f>
        <v>616.25999999999476</v>
      </c>
      <c r="L17" s="171">
        <f t="shared" si="2"/>
        <v>-627.0399999999936</v>
      </c>
      <c r="M17" s="171">
        <f t="shared" si="2"/>
        <v>-93469.22</v>
      </c>
      <c r="N17" s="171">
        <f t="shared" si="2"/>
        <v>0</v>
      </c>
      <c r="O17" s="171">
        <f t="shared" si="2"/>
        <v>0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receiptsandpayment!BI25</f>
        <v>7359.76</v>
      </c>
      <c r="E20" s="177">
        <f>receiptsandpayment!BI52</f>
        <v>3468.6499999999996</v>
      </c>
      <c r="F20" s="177">
        <f>receiptsandpayment!BI67</f>
        <v>7225.22</v>
      </c>
      <c r="G20" s="177">
        <f>receiptsandpayment!BI88</f>
        <v>3295.7400000000002</v>
      </c>
      <c r="H20" s="177">
        <f>receiptsandpayment!BI105</f>
        <v>685.41</v>
      </c>
      <c r="I20" s="177">
        <f>receiptsandpayment!BI121</f>
        <v>5699.1</v>
      </c>
      <c r="J20" s="177">
        <f>receiptsandpayment!BI159</f>
        <v>5312.3</v>
      </c>
      <c r="K20" s="177">
        <f>receiptsandpayment!BI199</f>
        <v>1566.68</v>
      </c>
      <c r="L20" s="177">
        <f>receiptsandpayment!BI215</f>
        <v>93.11999999999999</v>
      </c>
      <c r="M20" s="177">
        <f>receiptsandpayment!BI288</f>
        <v>0</v>
      </c>
      <c r="N20" s="177">
        <f>receiptsandpayment!BI295</f>
        <v>0</v>
      </c>
      <c r="O20" s="177">
        <f>receiptsandpayment!BI315</f>
        <v>0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receiptsandpayment!BH25</f>
        <v>587.97</v>
      </c>
      <c r="E21" s="180">
        <f>receiptsandpayment!BH52</f>
        <v>8047.11</v>
      </c>
      <c r="F21" s="180">
        <f>receiptsandpayment!BH67</f>
        <v>3399.8999999999996</v>
      </c>
      <c r="G21" s="180">
        <f>receiptsandpayment!BH88</f>
        <v>4651.4199999999992</v>
      </c>
      <c r="H21" s="180">
        <f>receiptsandpayment!BH105</f>
        <v>1026.02</v>
      </c>
      <c r="I21" s="180">
        <f>receiptsandpayment!BH121</f>
        <v>865.87999999999988</v>
      </c>
      <c r="J21" s="180">
        <f>receiptsandpayment!BH159</f>
        <v>2767.1899999999996</v>
      </c>
      <c r="K21" s="180">
        <f>receiptsandpayment!BH199</f>
        <v>985.42</v>
      </c>
      <c r="L21" s="180">
        <f>receiptsandpayment!BH215</f>
        <v>730.16</v>
      </c>
      <c r="M21" s="180">
        <f>receiptsandpayment!BH288</f>
        <v>0</v>
      </c>
      <c r="N21" s="180">
        <f>receiptsandpayment!BH295</f>
        <v>0</v>
      </c>
      <c r="O21" s="179">
        <f>receiptsandpayment!BH315</f>
        <v>0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3">E20-E21</f>
        <v>-4578.46</v>
      </c>
      <c r="F22" s="182">
        <f t="shared" si="3"/>
        <v>3825.3200000000006</v>
      </c>
      <c r="G22" s="182">
        <f t="shared" si="3"/>
        <v>-1355.6799999999989</v>
      </c>
      <c r="H22" s="182">
        <f t="shared" si="3"/>
        <v>-340.61</v>
      </c>
      <c r="I22" s="182">
        <f t="shared" si="3"/>
        <v>4833.22</v>
      </c>
      <c r="J22" s="182">
        <f t="shared" si="3"/>
        <v>2545.1100000000006</v>
      </c>
      <c r="K22" s="182">
        <f t="shared" si="3"/>
        <v>581.2600000000001</v>
      </c>
      <c r="L22" s="182">
        <f t="shared" si="3"/>
        <v>-637.04</v>
      </c>
      <c r="M22" s="182">
        <f t="shared" si="3"/>
        <v>0</v>
      </c>
      <c r="N22" s="182">
        <f t="shared" si="3"/>
        <v>0</v>
      </c>
      <c r="O22" s="182">
        <f t="shared" si="3"/>
        <v>0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4">D17-D22</f>
        <v>-19.999999999991815</v>
      </c>
      <c r="E26" s="189">
        <f t="shared" si="4"/>
        <v>79.999999999993634</v>
      </c>
      <c r="F26" s="189">
        <f t="shared" si="4"/>
        <v>-95.000000000008185</v>
      </c>
      <c r="G26" s="189">
        <f t="shared" si="4"/>
        <v>5.0000000000059117</v>
      </c>
      <c r="H26" s="189">
        <f t="shared" si="4"/>
        <v>130.00000000001398</v>
      </c>
      <c r="I26" s="189">
        <f t="shared" si="4"/>
        <v>54.999999999986358</v>
      </c>
      <c r="J26" s="189">
        <f t="shared" si="4"/>
        <v>-115</v>
      </c>
      <c r="K26" s="189">
        <f t="shared" si="4"/>
        <v>34.999999999994657</v>
      </c>
      <c r="L26" s="189">
        <f t="shared" si="4"/>
        <v>10.000000000006366</v>
      </c>
      <c r="M26" s="189">
        <f t="shared" si="4"/>
        <v>-93469.22</v>
      </c>
      <c r="N26" s="189">
        <f t="shared" si="4"/>
        <v>0</v>
      </c>
      <c r="O26" s="189">
        <f t="shared" si="4"/>
        <v>0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238</v>
      </c>
      <c r="G29" s="204" t="s">
        <v>252</v>
      </c>
      <c r="H29" s="204"/>
      <c r="I29" s="204" t="s">
        <v>270</v>
      </c>
      <c r="J29" s="204" t="s">
        <v>284</v>
      </c>
      <c r="K29" s="207" t="s">
        <v>293</v>
      </c>
      <c r="L29" s="208" t="s">
        <v>299</v>
      </c>
      <c r="M29" s="208"/>
      <c r="N29" s="208"/>
      <c r="O29" s="208"/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>
        <v>75</v>
      </c>
      <c r="J30" s="191">
        <v>245</v>
      </c>
      <c r="K30" s="192">
        <v>35</v>
      </c>
      <c r="L30" s="192">
        <v>120</v>
      </c>
      <c r="M30" s="193"/>
      <c r="N30" s="193"/>
      <c r="O30" s="191"/>
    </row>
    <row r="31" spans="1:18" ht="111" customHeight="1" x14ac:dyDescent="0.25">
      <c r="B31" s="151" t="s">
        <v>98</v>
      </c>
      <c r="C31" s="204" t="s">
        <v>212</v>
      </c>
      <c r="D31" s="204" t="s">
        <v>239</v>
      </c>
      <c r="E31" s="204" t="s">
        <v>251</v>
      </c>
      <c r="F31" s="204" t="s">
        <v>285</v>
      </c>
      <c r="G31" s="204" t="s">
        <v>283</v>
      </c>
      <c r="H31" s="215" t="s">
        <v>281</v>
      </c>
      <c r="I31" s="215" t="s">
        <v>282</v>
      </c>
      <c r="J31" s="215" t="s">
        <v>297</v>
      </c>
      <c r="K31" s="217" t="s">
        <v>298</v>
      </c>
      <c r="L31" s="208" t="s">
        <v>300</v>
      </c>
      <c r="M31" s="257"/>
      <c r="N31" s="208"/>
      <c r="O31" s="257"/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>
        <v>130</v>
      </c>
      <c r="J32" s="192">
        <v>130</v>
      </c>
      <c r="K32" s="192">
        <v>70</v>
      </c>
      <c r="L32" s="193">
        <v>130</v>
      </c>
      <c r="M32" s="193"/>
      <c r="N32" s="191"/>
      <c r="O32" s="191"/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5">D32-D30</f>
        <v>-20</v>
      </c>
      <c r="E33" s="195">
        <f t="shared" si="5"/>
        <v>80</v>
      </c>
      <c r="F33" s="195">
        <f t="shared" si="5"/>
        <v>-95</v>
      </c>
      <c r="G33" s="195">
        <f t="shared" si="5"/>
        <v>5</v>
      </c>
      <c r="H33" s="195">
        <f t="shared" si="5"/>
        <v>130</v>
      </c>
      <c r="I33" s="195">
        <f t="shared" si="5"/>
        <v>55</v>
      </c>
      <c r="J33" s="195">
        <f t="shared" ref="J33:O33" si="6">J32-J30</f>
        <v>-115</v>
      </c>
      <c r="K33" s="195">
        <f t="shared" si="6"/>
        <v>35</v>
      </c>
      <c r="L33" s="195">
        <f t="shared" si="6"/>
        <v>10</v>
      </c>
      <c r="M33" s="195">
        <f t="shared" si="6"/>
        <v>0</v>
      </c>
      <c r="N33" s="195">
        <f t="shared" si="6"/>
        <v>0</v>
      </c>
      <c r="O33" s="195">
        <f t="shared" si="6"/>
        <v>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99"/>
  <sheetViews>
    <sheetView tabSelected="1" topLeftCell="B1" zoomScaleNormal="100" workbookViewId="0">
      <pane ySplit="6" topLeftCell="A7" activePane="bottomLeft" state="frozen"/>
      <selection pane="bottomLeft" activeCell="I98" sqref="I98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9" x14ac:dyDescent="0.25">
      <c r="A1" s="91"/>
      <c r="B1" s="91"/>
      <c r="C1" s="91"/>
    </row>
    <row r="2" spans="1:9" ht="13" x14ac:dyDescent="0.3">
      <c r="A2" s="91"/>
      <c r="B2" s="93" t="s">
        <v>42</v>
      </c>
      <c r="C2" s="91"/>
      <c r="D2" s="91"/>
      <c r="E2" s="94"/>
      <c r="F2" s="91"/>
      <c r="G2" s="94"/>
    </row>
    <row r="3" spans="1:9" x14ac:dyDescent="0.25">
      <c r="A3" s="91"/>
      <c r="B3" s="91"/>
      <c r="C3" s="91"/>
      <c r="D3" s="91"/>
      <c r="E3" s="94"/>
      <c r="F3" s="91"/>
      <c r="G3" s="94"/>
    </row>
    <row r="4" spans="1:9" ht="13" x14ac:dyDescent="0.3">
      <c r="A4" s="91"/>
      <c r="B4" s="93"/>
      <c r="C4" s="91"/>
    </row>
    <row r="5" spans="1:9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9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9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9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9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9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9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receiptsandpayment!J406</f>
        <v>10935</v>
      </c>
    </row>
    <row r="13" spans="1:9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receiptsandpayment!K406</f>
        <v>1499.53</v>
      </c>
    </row>
    <row r="14" spans="1:9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receiptsandpayment!L406</f>
        <v>2.4600000000000004</v>
      </c>
    </row>
    <row r="15" spans="1:9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receiptsandpayment!M406</f>
        <v>150</v>
      </c>
    </row>
    <row r="16" spans="1:9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receiptsandpayment!N406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receiptsandpayment!O406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receiptsandpayment!P406</f>
        <v>4058.88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receiptsandpayment!Q406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receiptsandpayment!R406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receiptsandpayment!S406</f>
        <v>2150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receiptsandpayment!T406</f>
        <v>391.96000000000004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receiptsandpayment!U406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receiptsandpayment!V406</f>
        <v>2626.76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receiptsandpayment!W406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receiptsandpayment!X406</f>
        <v>0</v>
      </c>
    </row>
    <row r="27" spans="1:12" x14ac:dyDescent="0.25">
      <c r="A27" s="111"/>
      <c r="B27" s="351" t="s">
        <v>253</v>
      </c>
      <c r="C27" s="352"/>
      <c r="D27" s="352"/>
      <c r="E27" s="352"/>
      <c r="F27" s="352"/>
      <c r="G27" s="352"/>
      <c r="H27" s="353"/>
      <c r="I27" s="352">
        <f>receiptsandpayment!Y406</f>
        <v>316.28000000000003</v>
      </c>
    </row>
    <row r="28" spans="1:12" s="115" customFormat="1" ht="14" x14ac:dyDescent="0.3">
      <c r="A28" s="306"/>
      <c r="B28" s="306" t="s">
        <v>2</v>
      </c>
      <c r="C28" s="114"/>
      <c r="D28" s="114"/>
      <c r="E28" s="114"/>
      <c r="F28" s="114"/>
      <c r="G28" s="114"/>
      <c r="H28" s="114">
        <f>SUM(H12:H26)</f>
        <v>20516.260000000002</v>
      </c>
      <c r="I28" s="114">
        <f>SUM(I12:I27)</f>
        <v>34705.979999999996</v>
      </c>
      <c r="J28" s="115">
        <f>SUM(I28-I19)-I12</f>
        <v>15679.209999999995</v>
      </c>
      <c r="L28" s="115">
        <f>SUM(I28-I12)-I19</f>
        <v>15679.209999999995</v>
      </c>
    </row>
    <row r="29" spans="1:12" ht="14" x14ac:dyDescent="0.3">
      <c r="A29" s="307"/>
      <c r="B29" s="116" t="s">
        <v>53</v>
      </c>
      <c r="C29" s="117" t="e">
        <f>C28-C21-C22-C23-C24-C25-C26-#REF!</f>
        <v>#REF!</v>
      </c>
      <c r="D29" s="117"/>
      <c r="E29" s="117"/>
      <c r="F29" s="117"/>
      <c r="G29" s="117"/>
      <c r="H29" s="117">
        <f>H28-H20-H21-H22-H23-H24-H25-H26</f>
        <v>14189.500000000002</v>
      </c>
      <c r="I29" s="117">
        <f>I28-I20-I21-I22-I23-I24-I25-I26-I27</f>
        <v>27570.639999999999</v>
      </c>
    </row>
    <row r="30" spans="1:12" ht="13.5" thickBot="1" x14ac:dyDescent="0.35">
      <c r="A30" s="91"/>
      <c r="B30" s="118"/>
      <c r="C30" s="119"/>
      <c r="D30" s="122"/>
      <c r="E30" s="122"/>
      <c r="F30" s="122"/>
      <c r="G30" s="122"/>
      <c r="H30" s="122"/>
      <c r="I30" s="122"/>
    </row>
    <row r="31" spans="1:12" ht="13.5" thickBot="1" x14ac:dyDescent="0.35">
      <c r="A31" s="290"/>
      <c r="B31" s="291" t="s">
        <v>79</v>
      </c>
      <c r="C31" s="292"/>
      <c r="D31" s="293"/>
      <c r="E31" s="293"/>
      <c r="F31" s="293"/>
      <c r="G31" s="293"/>
      <c r="H31" s="293"/>
      <c r="I31" s="293"/>
    </row>
    <row r="32" spans="1:12" ht="13" thickBot="1" x14ac:dyDescent="0.3">
      <c r="A32" s="294"/>
      <c r="B32" s="295" t="s">
        <v>56</v>
      </c>
      <c r="C32" s="296"/>
      <c r="D32" s="293"/>
      <c r="E32" s="293"/>
      <c r="F32" s="293"/>
      <c r="G32" s="293"/>
      <c r="H32" s="321">
        <v>3109.6</v>
      </c>
      <c r="I32" s="293">
        <f>receiptsandpayment!Z406</f>
        <v>2510.37</v>
      </c>
      <c r="J32" s="92">
        <f>SUM(I32:I33)</f>
        <v>3124.77</v>
      </c>
    </row>
    <row r="33" spans="1:11" ht="13" thickBot="1" x14ac:dyDescent="0.3">
      <c r="A33" s="294"/>
      <c r="B33" s="297" t="s">
        <v>29</v>
      </c>
      <c r="C33" s="298"/>
      <c r="D33" s="293"/>
      <c r="E33" s="293"/>
      <c r="F33" s="293"/>
      <c r="G33" s="293"/>
      <c r="H33" s="321">
        <v>777.4</v>
      </c>
      <c r="I33" s="293">
        <f>receiptsandpayment!AA406</f>
        <v>614.40000000000009</v>
      </c>
    </row>
    <row r="34" spans="1:11" ht="13" thickBot="1" x14ac:dyDescent="0.3">
      <c r="A34" s="294"/>
      <c r="B34" s="297" t="s">
        <v>57</v>
      </c>
      <c r="C34" s="293"/>
      <c r="D34" s="293"/>
      <c r="E34" s="293"/>
      <c r="F34" s="293"/>
      <c r="G34" s="293"/>
      <c r="H34" s="321">
        <v>400</v>
      </c>
      <c r="I34" s="293">
        <f>receiptsandpayment!AB406</f>
        <v>242.17</v>
      </c>
      <c r="K34" s="92">
        <f>SUM(I34:I67)-I43</f>
        <v>11844.529999999999</v>
      </c>
    </row>
    <row r="35" spans="1:11" ht="13" thickBot="1" x14ac:dyDescent="0.3">
      <c r="A35" s="294"/>
      <c r="B35" s="297" t="s">
        <v>61</v>
      </c>
      <c r="C35" s="293"/>
      <c r="D35" s="293"/>
      <c r="E35" s="293"/>
      <c r="F35" s="293"/>
      <c r="G35" s="293"/>
      <c r="H35" s="321">
        <v>200</v>
      </c>
      <c r="I35" s="293">
        <f>receiptsandpayment!AC406</f>
        <v>0</v>
      </c>
    </row>
    <row r="36" spans="1:11" ht="13" thickBot="1" x14ac:dyDescent="0.3">
      <c r="A36" s="294"/>
      <c r="B36" s="297" t="s">
        <v>184</v>
      </c>
      <c r="C36" s="293"/>
      <c r="D36" s="293"/>
      <c r="E36" s="293"/>
      <c r="F36" s="293"/>
      <c r="G36" s="293"/>
      <c r="H36" s="321">
        <v>100</v>
      </c>
      <c r="I36" s="293">
        <f>receiptsandpayment!AD406</f>
        <v>71.28</v>
      </c>
    </row>
    <row r="37" spans="1:11" ht="13" thickBot="1" x14ac:dyDescent="0.3">
      <c r="A37" s="294"/>
      <c r="B37" s="297" t="s">
        <v>19</v>
      </c>
      <c r="C37" s="293"/>
      <c r="D37" s="293"/>
      <c r="E37" s="293"/>
      <c r="F37" s="293"/>
      <c r="G37" s="293"/>
      <c r="H37" s="321">
        <v>1800</v>
      </c>
      <c r="I37" s="293">
        <f>receiptsandpayment!AE406</f>
        <v>1714.78</v>
      </c>
    </row>
    <row r="38" spans="1:11" ht="13" thickBot="1" x14ac:dyDescent="0.3">
      <c r="A38" s="294"/>
      <c r="B38" s="297" t="s">
        <v>144</v>
      </c>
      <c r="C38" s="293"/>
      <c r="D38" s="293"/>
      <c r="E38" s="293"/>
      <c r="F38" s="293"/>
      <c r="G38" s="293"/>
      <c r="H38" s="321">
        <v>40</v>
      </c>
      <c r="I38" s="293">
        <f>receiptsandpayment!AF406</f>
        <v>0</v>
      </c>
    </row>
    <row r="39" spans="1:11" ht="13" thickBot="1" x14ac:dyDescent="0.3">
      <c r="A39" s="294"/>
      <c r="B39" s="297" t="s">
        <v>58</v>
      </c>
      <c r="C39" s="293"/>
      <c r="D39" s="293"/>
      <c r="E39" s="293"/>
      <c r="F39" s="293"/>
      <c r="G39" s="293"/>
      <c r="H39" s="321">
        <v>0</v>
      </c>
      <c r="I39" s="293">
        <f>receiptsandpayment!AG406</f>
        <v>124</v>
      </c>
    </row>
    <row r="40" spans="1:11" ht="13" thickBot="1" x14ac:dyDescent="0.3">
      <c r="A40" s="294"/>
      <c r="B40" s="297" t="s">
        <v>59</v>
      </c>
      <c r="C40" s="293"/>
      <c r="D40" s="293"/>
      <c r="E40" s="293"/>
      <c r="F40" s="293"/>
      <c r="G40" s="293"/>
      <c r="H40" s="321">
        <v>100</v>
      </c>
      <c r="I40" s="293">
        <f>receiptsandpayment!AH406</f>
        <v>130</v>
      </c>
    </row>
    <row r="41" spans="1:11" ht="13" thickBot="1" x14ac:dyDescent="0.3">
      <c r="A41" s="294"/>
      <c r="B41" s="297" t="s">
        <v>60</v>
      </c>
      <c r="C41" s="293"/>
      <c r="D41" s="293"/>
      <c r="E41" s="293"/>
      <c r="F41" s="293"/>
      <c r="G41" s="293"/>
      <c r="H41" s="321">
        <v>0</v>
      </c>
      <c r="I41" s="293">
        <f>receiptsandpayment!AI406</f>
        <v>252</v>
      </c>
    </row>
    <row r="42" spans="1:11" ht="13" thickBot="1" x14ac:dyDescent="0.3">
      <c r="A42" s="294"/>
      <c r="B42" s="297" t="s">
        <v>62</v>
      </c>
      <c r="C42" s="293"/>
      <c r="D42" s="293"/>
      <c r="E42" s="293"/>
      <c r="F42" s="293"/>
      <c r="G42" s="293"/>
      <c r="H42" s="321">
        <v>250</v>
      </c>
      <c r="I42" s="293">
        <f>receiptsandpayment!AJ406</f>
        <v>0</v>
      </c>
    </row>
    <row r="43" spans="1:11" ht="13" thickBot="1" x14ac:dyDescent="0.3">
      <c r="A43" s="294"/>
      <c r="B43" s="297" t="s">
        <v>193</v>
      </c>
      <c r="C43" s="299"/>
      <c r="D43" s="299"/>
      <c r="E43" s="299"/>
      <c r="F43" s="299"/>
      <c r="G43" s="299"/>
      <c r="H43" s="321"/>
      <c r="I43" s="299">
        <f>receiptsandpayment!AK406</f>
        <v>8091.77</v>
      </c>
    </row>
    <row r="44" spans="1:11" ht="13" thickBot="1" x14ac:dyDescent="0.3">
      <c r="A44" s="294"/>
      <c r="B44" s="297" t="s">
        <v>185</v>
      </c>
      <c r="C44" s="300"/>
      <c r="D44" s="300"/>
      <c r="E44" s="300"/>
      <c r="F44" s="300"/>
      <c r="G44" s="300"/>
      <c r="H44" s="321">
        <v>1184</v>
      </c>
      <c r="I44" s="300">
        <f>receiptsandpayment!AL406</f>
        <v>0</v>
      </c>
    </row>
    <row r="45" spans="1:11" ht="13" thickBot="1" x14ac:dyDescent="0.3">
      <c r="A45" s="294"/>
      <c r="B45" s="297" t="s">
        <v>186</v>
      </c>
      <c r="C45" s="301"/>
      <c r="D45" s="301"/>
      <c r="E45" s="301"/>
      <c r="F45" s="301"/>
      <c r="G45" s="301"/>
      <c r="H45" s="321">
        <v>300</v>
      </c>
      <c r="I45" s="301">
        <f>receiptsandpayment!AM406</f>
        <v>461.96000000000004</v>
      </c>
    </row>
    <row r="46" spans="1:11" ht="13" thickBot="1" x14ac:dyDescent="0.3">
      <c r="A46" s="294"/>
      <c r="B46" s="302" t="s">
        <v>100</v>
      </c>
      <c r="C46" s="301"/>
      <c r="D46" s="301"/>
      <c r="E46" s="301"/>
      <c r="F46" s="301"/>
      <c r="G46" s="301"/>
      <c r="H46" s="322">
        <v>0</v>
      </c>
      <c r="I46" s="301">
        <f>receiptsandpayment!AN406</f>
        <v>84.490000000000009</v>
      </c>
    </row>
    <row r="47" spans="1:11" ht="13" thickBot="1" x14ac:dyDescent="0.3">
      <c r="A47" s="294"/>
      <c r="B47" s="297" t="s">
        <v>64</v>
      </c>
      <c r="C47" s="303"/>
      <c r="D47" s="301"/>
      <c r="E47" s="301"/>
      <c r="F47" s="301"/>
      <c r="G47" s="301"/>
      <c r="H47" s="322">
        <v>500</v>
      </c>
      <c r="I47" s="301">
        <f>receiptsandpayment!AO406</f>
        <v>0</v>
      </c>
    </row>
    <row r="48" spans="1:11" ht="13" thickBot="1" x14ac:dyDescent="0.3">
      <c r="A48" s="294"/>
      <c r="B48" s="297" t="s">
        <v>187</v>
      </c>
      <c r="C48" s="293"/>
      <c r="D48" s="301"/>
      <c r="E48" s="301"/>
      <c r="F48" s="301"/>
      <c r="G48" s="301"/>
      <c r="H48" s="322">
        <v>200</v>
      </c>
      <c r="I48" s="301">
        <f>receiptsandpayment!AP406</f>
        <v>0</v>
      </c>
    </row>
    <row r="49" spans="1:9" ht="13" thickBot="1" x14ac:dyDescent="0.3">
      <c r="A49" s="294"/>
      <c r="B49" s="297" t="s">
        <v>188</v>
      </c>
      <c r="C49" s="299"/>
      <c r="D49" s="299"/>
      <c r="E49" s="299"/>
      <c r="F49" s="299"/>
      <c r="G49" s="299"/>
      <c r="H49" s="321">
        <v>500</v>
      </c>
      <c r="I49" s="299">
        <f>receiptsandpayment!AQ406</f>
        <v>400</v>
      </c>
    </row>
    <row r="50" spans="1:9" ht="13" thickBot="1" x14ac:dyDescent="0.3">
      <c r="A50" s="294"/>
      <c r="B50" s="297" t="s">
        <v>92</v>
      </c>
      <c r="C50" s="299"/>
      <c r="D50" s="299"/>
      <c r="E50" s="299"/>
      <c r="F50" s="299"/>
      <c r="G50" s="299"/>
      <c r="H50" s="321">
        <v>300</v>
      </c>
      <c r="I50" s="299">
        <f>receiptsandpayment!AR406</f>
        <v>130.32</v>
      </c>
    </row>
    <row r="51" spans="1:9" ht="13" thickBot="1" x14ac:dyDescent="0.3">
      <c r="A51" s="294"/>
      <c r="B51" s="297" t="s">
        <v>91</v>
      </c>
      <c r="C51" s="299"/>
      <c r="D51" s="299"/>
      <c r="E51" s="299"/>
      <c r="F51" s="299"/>
      <c r="G51" s="299"/>
      <c r="H51" s="321">
        <v>15</v>
      </c>
      <c r="I51" s="299">
        <f>receiptsandpayment!AS406</f>
        <v>0</v>
      </c>
    </row>
    <row r="52" spans="1:9" ht="13" thickBot="1" x14ac:dyDescent="0.3">
      <c r="A52" s="294"/>
      <c r="B52" s="297" t="s">
        <v>176</v>
      </c>
      <c r="C52" s="293"/>
      <c r="D52" s="299"/>
      <c r="E52" s="299"/>
      <c r="F52" s="299"/>
      <c r="G52" s="299"/>
      <c r="H52" s="321">
        <v>100</v>
      </c>
      <c r="I52" s="299">
        <f>receiptsandpayment!AT406</f>
        <v>0</v>
      </c>
    </row>
    <row r="53" spans="1:9" ht="13" thickBot="1" x14ac:dyDescent="0.3">
      <c r="A53" s="294"/>
      <c r="B53" s="297" t="s">
        <v>20</v>
      </c>
      <c r="C53" s="298"/>
      <c r="D53" s="299"/>
      <c r="E53" s="299"/>
      <c r="F53" s="299"/>
      <c r="G53" s="299"/>
      <c r="H53" s="321"/>
      <c r="I53" s="299">
        <f>receiptsandpayment!AU406</f>
        <v>0</v>
      </c>
    </row>
    <row r="54" spans="1:9" ht="13.5" thickBot="1" x14ac:dyDescent="0.35">
      <c r="A54" s="128"/>
      <c r="B54" s="261" t="s">
        <v>149</v>
      </c>
      <c r="C54" s="122"/>
      <c r="D54" s="127"/>
      <c r="E54" s="127"/>
      <c r="F54" s="127"/>
      <c r="G54" s="127"/>
      <c r="H54" s="323"/>
      <c r="I54" s="127"/>
    </row>
    <row r="55" spans="1:9" ht="13.5" thickBot="1" x14ac:dyDescent="0.35">
      <c r="A55" s="126" t="s">
        <v>33</v>
      </c>
      <c r="B55" s="259" t="s">
        <v>65</v>
      </c>
      <c r="C55" s="127"/>
      <c r="D55" s="127"/>
      <c r="E55" s="127"/>
      <c r="F55" s="127"/>
      <c r="G55" s="127"/>
      <c r="H55" s="323">
        <v>1500</v>
      </c>
      <c r="I55" s="127">
        <f>receiptsandpayment!AV406</f>
        <v>1526.0099999999998</v>
      </c>
    </row>
    <row r="56" spans="1:9" ht="13.5" thickBot="1" x14ac:dyDescent="0.35">
      <c r="A56" s="126"/>
      <c r="B56" s="259" t="s">
        <v>89</v>
      </c>
      <c r="C56" s="127"/>
      <c r="D56" s="127"/>
      <c r="E56" s="127"/>
      <c r="F56" s="127"/>
      <c r="G56" s="127"/>
      <c r="H56" s="323">
        <v>1500</v>
      </c>
      <c r="I56" s="127">
        <f>receiptsandpayment!AW406</f>
        <v>79.2</v>
      </c>
    </row>
    <row r="57" spans="1:9" ht="13.5" thickBot="1" x14ac:dyDescent="0.35">
      <c r="A57" s="126"/>
      <c r="B57" s="259" t="s">
        <v>93</v>
      </c>
      <c r="C57" s="127"/>
      <c r="D57" s="127"/>
      <c r="E57" s="127"/>
      <c r="F57" s="127"/>
      <c r="G57" s="127"/>
      <c r="H57" s="323">
        <v>40</v>
      </c>
      <c r="I57" s="127">
        <f>receiptsandpayment!AX406</f>
        <v>20</v>
      </c>
    </row>
    <row r="58" spans="1:9" ht="13" thickBot="1" x14ac:dyDescent="0.3">
      <c r="A58" s="128"/>
      <c r="B58" s="259" t="s">
        <v>66</v>
      </c>
      <c r="C58" s="127"/>
      <c r="D58" s="127"/>
      <c r="E58" s="127"/>
      <c r="F58" s="127"/>
      <c r="G58" s="127"/>
      <c r="H58" s="323">
        <v>1680</v>
      </c>
      <c r="I58" s="127">
        <f>receiptsandpayment!AY406</f>
        <v>1304.1399999999999</v>
      </c>
    </row>
    <row r="59" spans="1:9" ht="12" customHeight="1" thickBot="1" x14ac:dyDescent="0.3">
      <c r="A59" s="120"/>
      <c r="B59" s="259" t="s">
        <v>67</v>
      </c>
      <c r="C59" s="125"/>
      <c r="D59" s="127"/>
      <c r="E59" s="127"/>
      <c r="F59" s="127"/>
      <c r="G59" s="127"/>
      <c r="H59" s="323">
        <v>150</v>
      </c>
      <c r="I59" s="127">
        <f>receiptsandpayment!AZ406</f>
        <v>232.8</v>
      </c>
    </row>
    <row r="60" spans="1:9" ht="13.5" customHeight="1" thickBot="1" x14ac:dyDescent="0.35">
      <c r="A60" s="120"/>
      <c r="B60" s="262" t="s">
        <v>150</v>
      </c>
      <c r="C60" s="254"/>
      <c r="D60" s="130"/>
      <c r="E60" s="130"/>
      <c r="F60" s="130"/>
      <c r="G60" s="130"/>
      <c r="H60" s="324"/>
      <c r="I60" s="130"/>
    </row>
    <row r="61" spans="1:9" ht="13.5" thickBot="1" x14ac:dyDescent="0.35">
      <c r="A61" s="129" t="s">
        <v>32</v>
      </c>
      <c r="B61" s="260" t="s">
        <v>146</v>
      </c>
      <c r="C61" s="131"/>
      <c r="D61" s="130"/>
      <c r="E61" s="130"/>
      <c r="F61" s="130"/>
      <c r="G61" s="130"/>
      <c r="H61" s="324">
        <v>1500</v>
      </c>
      <c r="I61" s="130">
        <f>receiptsandpayment!BA406</f>
        <v>0</v>
      </c>
    </row>
    <row r="62" spans="1:9" ht="13.5" thickBot="1" x14ac:dyDescent="0.35">
      <c r="A62" s="129"/>
      <c r="B62" s="260" t="s">
        <v>121</v>
      </c>
      <c r="C62" s="228"/>
      <c r="D62" s="130"/>
      <c r="E62" s="130"/>
      <c r="F62" s="130"/>
      <c r="G62" s="130"/>
      <c r="H62" s="324">
        <v>2500</v>
      </c>
      <c r="I62" s="130">
        <f>receiptsandpayment!BB406</f>
        <v>2585</v>
      </c>
    </row>
    <row r="63" spans="1:9" ht="13.5" thickBot="1" x14ac:dyDescent="0.35">
      <c r="A63" s="129"/>
      <c r="B63" s="260" t="s">
        <v>147</v>
      </c>
      <c r="C63" s="228"/>
      <c r="D63" s="130"/>
      <c r="E63" s="130"/>
      <c r="F63" s="130"/>
      <c r="G63" s="130"/>
      <c r="H63" s="324">
        <v>1000</v>
      </c>
      <c r="I63" s="130">
        <f>receiptsandpayment!BC406</f>
        <v>597.89</v>
      </c>
    </row>
    <row r="64" spans="1:9" ht="13.5" thickBot="1" x14ac:dyDescent="0.35">
      <c r="A64" s="129"/>
      <c r="B64" s="260" t="s">
        <v>148</v>
      </c>
      <c r="C64" s="228"/>
      <c r="D64" s="130"/>
      <c r="E64" s="130"/>
      <c r="F64" s="130"/>
      <c r="G64" s="130"/>
      <c r="H64" s="324">
        <v>600</v>
      </c>
      <c r="I64" s="130">
        <f>receiptsandpayment!BD406</f>
        <v>509.36</v>
      </c>
    </row>
    <row r="65" spans="1:12" ht="13.5" thickBot="1" x14ac:dyDescent="0.35">
      <c r="A65" s="129"/>
      <c r="B65" s="260" t="s">
        <v>63</v>
      </c>
      <c r="C65" s="124"/>
      <c r="D65" s="130"/>
      <c r="E65" s="130"/>
      <c r="F65" s="130"/>
      <c r="G65" s="130"/>
      <c r="H65" s="324">
        <v>1500</v>
      </c>
      <c r="I65" s="130">
        <f>receiptsandpayment!BE406</f>
        <v>548.89</v>
      </c>
    </row>
    <row r="66" spans="1:12" ht="13.5" thickBot="1" x14ac:dyDescent="0.35">
      <c r="A66" s="129"/>
      <c r="B66" s="260" t="s">
        <v>27</v>
      </c>
      <c r="C66" s="121"/>
      <c r="D66" s="130"/>
      <c r="E66" s="130"/>
      <c r="F66" s="130"/>
      <c r="G66" s="130"/>
      <c r="H66" s="324">
        <v>300</v>
      </c>
      <c r="I66" s="130">
        <f>receiptsandpayment!BF406</f>
        <v>0</v>
      </c>
    </row>
    <row r="67" spans="1:12" ht="13" x14ac:dyDescent="0.3">
      <c r="A67" s="129"/>
      <c r="B67" s="314" t="s">
        <v>83</v>
      </c>
      <c r="C67" s="254"/>
      <c r="D67" s="228"/>
      <c r="E67" s="228"/>
      <c r="F67" s="228"/>
      <c r="G67" s="228"/>
      <c r="H67" s="325"/>
      <c r="I67" s="228">
        <f>receiptsandpayment!BG406</f>
        <v>830.24</v>
      </c>
    </row>
    <row r="68" spans="1:12" s="135" customFormat="1" ht="14" x14ac:dyDescent="0.3">
      <c r="A68" s="132"/>
      <c r="B68" s="133" t="s">
        <v>2</v>
      </c>
      <c r="C68" s="134"/>
      <c r="D68" s="134"/>
      <c r="E68" s="134"/>
      <c r="F68" s="134"/>
      <c r="G68" s="134"/>
      <c r="H68" s="134">
        <f>SUM(H32:H67)</f>
        <v>22146</v>
      </c>
      <c r="I68" s="134">
        <f>SUM(I32:I67)</f>
        <v>23061.07</v>
      </c>
      <c r="J68" s="135">
        <f>SUM(I68-I43)-J32</f>
        <v>11844.529999999999</v>
      </c>
    </row>
    <row r="69" spans="1:12" x14ac:dyDescent="0.25">
      <c r="A69" s="91"/>
      <c r="B69" s="94" t="s">
        <v>68</v>
      </c>
      <c r="C69" s="104">
        <f>C68-C55-C58-C61</f>
        <v>0</v>
      </c>
      <c r="D69" s="104"/>
      <c r="E69" s="104"/>
      <c r="F69" s="104"/>
      <c r="G69" s="104"/>
      <c r="H69" s="104">
        <f>H68-H55-H56-H57-H58-H59-H61-H62-H63-H64-H65-H66</f>
        <v>9876</v>
      </c>
      <c r="I69" s="104">
        <f>I68-I55-I58-I61</f>
        <v>20230.920000000002</v>
      </c>
    </row>
    <row r="70" spans="1:12" s="135" customFormat="1" ht="14" x14ac:dyDescent="0.3">
      <c r="A70" s="132"/>
      <c r="B70" s="132"/>
      <c r="C70" s="136"/>
      <c r="D70" s="136"/>
      <c r="E70" s="136"/>
      <c r="F70" s="136"/>
      <c r="G70" s="136"/>
      <c r="H70" s="136"/>
      <c r="I70" s="136"/>
    </row>
    <row r="71" spans="1:12" s="115" customFormat="1" ht="14" x14ac:dyDescent="0.3">
      <c r="A71" s="113"/>
      <c r="B71" s="137" t="s">
        <v>21</v>
      </c>
      <c r="C71" s="138">
        <f>C28-C68</f>
        <v>0</v>
      </c>
      <c r="D71" s="138"/>
      <c r="E71" s="138"/>
      <c r="F71" s="138"/>
      <c r="G71" s="138"/>
      <c r="H71" s="138">
        <f>H28-H68</f>
        <v>-1629.739999999998</v>
      </c>
      <c r="I71" s="138">
        <f>I28-I68</f>
        <v>11644.909999999996</v>
      </c>
    </row>
    <row r="72" spans="1:12" s="135" customFormat="1" ht="14" x14ac:dyDescent="0.3">
      <c r="A72" s="132"/>
      <c r="B72" s="132"/>
      <c r="C72" s="136"/>
      <c r="D72" s="136"/>
      <c r="E72" s="136"/>
      <c r="F72" s="136"/>
      <c r="G72" s="136"/>
      <c r="H72" s="136"/>
      <c r="I72" s="136"/>
    </row>
    <row r="73" spans="1:12" s="135" customFormat="1" ht="14" x14ac:dyDescent="0.3">
      <c r="A73" s="132"/>
      <c r="B73" s="139" t="s">
        <v>23</v>
      </c>
      <c r="C73" s="140"/>
      <c r="D73" s="140"/>
      <c r="E73" s="140"/>
      <c r="F73" s="140"/>
      <c r="G73" s="140"/>
      <c r="H73" s="140">
        <f>H9+H71</f>
        <v>79724.570000000007</v>
      </c>
      <c r="I73" s="140">
        <f>H9+I71</f>
        <v>92999.22</v>
      </c>
    </row>
    <row r="74" spans="1:12" s="135" customFormat="1" ht="15.5" x14ac:dyDescent="0.35">
      <c r="A74" s="132"/>
      <c r="B74" s="141" t="s">
        <v>24</v>
      </c>
      <c r="C74" s="136"/>
      <c r="D74" s="136"/>
      <c r="E74" s="136"/>
      <c r="F74" s="136"/>
      <c r="G74" s="136"/>
      <c r="H74" s="136"/>
      <c r="I74" s="136"/>
    </row>
    <row r="75" spans="1:12" s="135" customFormat="1" ht="15.5" x14ac:dyDescent="0.35">
      <c r="A75" s="132"/>
      <c r="B75" s="230" t="s">
        <v>197</v>
      </c>
      <c r="C75" s="136"/>
      <c r="D75" s="210"/>
      <c r="E75" s="210"/>
      <c r="F75" s="210"/>
      <c r="G75" s="216"/>
      <c r="H75" s="210"/>
      <c r="I75" s="216">
        <v>185</v>
      </c>
    </row>
    <row r="76" spans="1:12" s="135" customFormat="1" ht="15.5" x14ac:dyDescent="0.35">
      <c r="A76" s="132"/>
      <c r="B76" s="230" t="s">
        <v>213</v>
      </c>
      <c r="C76" s="136"/>
      <c r="D76" s="136"/>
      <c r="E76" s="136"/>
      <c r="F76" s="136"/>
      <c r="G76" s="136"/>
      <c r="H76" s="136"/>
      <c r="I76" s="136">
        <v>20</v>
      </c>
      <c r="L76" s="135">
        <f>SUM(I75:I81)</f>
        <v>470</v>
      </c>
    </row>
    <row r="77" spans="1:12" s="135" customFormat="1" ht="15.5" x14ac:dyDescent="0.35">
      <c r="A77" s="132"/>
      <c r="B77" s="230" t="s">
        <v>240</v>
      </c>
      <c r="C77" s="136"/>
      <c r="D77" s="136"/>
      <c r="E77" s="136"/>
      <c r="F77" s="136"/>
      <c r="G77" s="136"/>
      <c r="H77" s="136"/>
      <c r="I77" s="136">
        <v>20</v>
      </c>
    </row>
    <row r="78" spans="1:12" s="135" customFormat="1" ht="15.5" x14ac:dyDescent="0.35">
      <c r="A78" s="132"/>
      <c r="B78" s="230" t="s">
        <v>265</v>
      </c>
      <c r="C78" s="136"/>
      <c r="D78" s="136"/>
      <c r="E78" s="136"/>
      <c r="F78" s="136"/>
      <c r="G78" s="136"/>
      <c r="H78" s="136"/>
      <c r="I78" s="136">
        <v>70</v>
      </c>
    </row>
    <row r="79" spans="1:12" s="135" customFormat="1" ht="15.5" x14ac:dyDescent="0.35">
      <c r="A79" s="132"/>
      <c r="B79" s="230" t="s">
        <v>286</v>
      </c>
      <c r="C79" s="136"/>
      <c r="D79" s="136"/>
      <c r="E79" s="136"/>
      <c r="F79" s="136"/>
      <c r="G79" s="136"/>
      <c r="H79" s="136"/>
      <c r="I79" s="136">
        <v>25</v>
      </c>
    </row>
    <row r="80" spans="1:12" s="135" customFormat="1" ht="15.5" x14ac:dyDescent="0.35">
      <c r="A80" s="132"/>
      <c r="B80" s="230" t="s">
        <v>294</v>
      </c>
      <c r="C80" s="136"/>
      <c r="D80" s="136"/>
      <c r="E80" s="136"/>
      <c r="F80" s="136"/>
      <c r="G80" s="136"/>
      <c r="H80" s="136"/>
      <c r="I80" s="136">
        <v>20</v>
      </c>
    </row>
    <row r="81" spans="1:9" s="135" customFormat="1" ht="15.5" x14ac:dyDescent="0.35">
      <c r="A81" s="132"/>
      <c r="B81" s="230" t="s">
        <v>301</v>
      </c>
      <c r="C81" s="136"/>
      <c r="D81" s="136"/>
      <c r="E81" s="136"/>
      <c r="F81" s="136"/>
      <c r="G81" s="136"/>
      <c r="H81" s="136"/>
      <c r="I81" s="136">
        <v>130</v>
      </c>
    </row>
    <row r="82" spans="1:9" ht="15.5" x14ac:dyDescent="0.35">
      <c r="A82" s="91"/>
      <c r="B82" s="142" t="s">
        <v>22</v>
      </c>
      <c r="C82" s="143"/>
      <c r="D82" s="143"/>
      <c r="E82" s="143"/>
      <c r="F82" s="143"/>
      <c r="G82" s="143"/>
      <c r="H82" s="143"/>
      <c r="I82" s="143">
        <f>SUM(I73:I81)</f>
        <v>93469.22</v>
      </c>
    </row>
    <row r="84" spans="1:9" ht="13" x14ac:dyDescent="0.3">
      <c r="B84" s="144" t="s">
        <v>69</v>
      </c>
      <c r="E84" s="213"/>
      <c r="G84" s="213"/>
      <c r="I84" s="221" t="s">
        <v>189</v>
      </c>
    </row>
    <row r="85" spans="1:9" ht="14" x14ac:dyDescent="0.3">
      <c r="B85" s="147" t="s">
        <v>190</v>
      </c>
      <c r="C85" s="135"/>
      <c r="E85" s="123"/>
      <c r="G85" s="123"/>
      <c r="I85" s="73">
        <v>81354.31</v>
      </c>
    </row>
    <row r="86" spans="1:9" ht="14" x14ac:dyDescent="0.3">
      <c r="B86" s="123" t="s">
        <v>70</v>
      </c>
      <c r="C86" s="135"/>
      <c r="E86" s="123"/>
      <c r="G86" s="123"/>
      <c r="I86" s="123">
        <f>I28</f>
        <v>34705.979999999996</v>
      </c>
    </row>
    <row r="87" spans="1:9" ht="14" x14ac:dyDescent="0.3">
      <c r="B87" s="123" t="s">
        <v>71</v>
      </c>
      <c r="C87" s="135"/>
      <c r="E87" s="123"/>
      <c r="G87" s="123"/>
      <c r="I87" s="123">
        <f>I68</f>
        <v>23061.07</v>
      </c>
    </row>
    <row r="88" spans="1:9" ht="14.5" thickBot="1" x14ac:dyDescent="0.35">
      <c r="B88" s="102" t="s">
        <v>72</v>
      </c>
      <c r="C88" s="135"/>
      <c r="E88" s="145"/>
      <c r="G88" s="145"/>
      <c r="I88" s="145">
        <f>I85+I86-I87</f>
        <v>92999.22</v>
      </c>
    </row>
    <row r="89" spans="1:9" ht="14.5" thickTop="1" x14ac:dyDescent="0.3">
      <c r="C89" s="135"/>
    </row>
    <row r="90" spans="1:9" ht="14" x14ac:dyDescent="0.3">
      <c r="B90" s="144" t="s">
        <v>73</v>
      </c>
      <c r="C90" s="135"/>
    </row>
    <row r="91" spans="1:9" ht="14" x14ac:dyDescent="0.3">
      <c r="B91" s="252" t="s">
        <v>39</v>
      </c>
      <c r="C91" s="135"/>
      <c r="D91" s="147"/>
      <c r="E91" s="147"/>
      <c r="F91" s="147"/>
      <c r="G91" s="226"/>
      <c r="H91" s="147"/>
      <c r="I91" s="249">
        <v>16237.46</v>
      </c>
    </row>
    <row r="92" spans="1:9" ht="14" x14ac:dyDescent="0.3">
      <c r="B92" s="157" t="s">
        <v>40</v>
      </c>
      <c r="C92" s="135"/>
      <c r="D92" s="147"/>
      <c r="E92" s="147"/>
      <c r="F92" s="147"/>
      <c r="G92" s="227"/>
      <c r="H92" s="147"/>
      <c r="I92" s="159">
        <v>66853.47</v>
      </c>
    </row>
    <row r="93" spans="1:9" ht="14" x14ac:dyDescent="0.3">
      <c r="B93" s="160" t="s">
        <v>41</v>
      </c>
      <c r="C93" s="135"/>
      <c r="D93" s="147"/>
      <c r="E93" s="147"/>
      <c r="F93" s="147"/>
      <c r="G93" s="227"/>
      <c r="H93" s="147"/>
      <c r="I93" s="159">
        <v>7716.38</v>
      </c>
    </row>
    <row r="94" spans="1:9" ht="14.5" thickBot="1" x14ac:dyDescent="0.35">
      <c r="B94" s="160" t="s">
        <v>166</v>
      </c>
      <c r="C94" s="135"/>
      <c r="D94" s="147"/>
      <c r="E94" s="147"/>
      <c r="F94" s="147"/>
      <c r="G94" s="227"/>
      <c r="H94" s="147"/>
      <c r="I94" s="251">
        <v>455.2</v>
      </c>
    </row>
    <row r="95" spans="1:9" ht="14.5" thickBot="1" x14ac:dyDescent="0.35">
      <c r="B95" s="252" t="s">
        <v>248</v>
      </c>
      <c r="C95" s="135"/>
      <c r="D95" s="147"/>
      <c r="E95" s="147"/>
      <c r="F95" s="147"/>
      <c r="G95" s="350"/>
      <c r="H95" s="147"/>
      <c r="I95" s="251">
        <v>2206.71</v>
      </c>
    </row>
    <row r="96" spans="1:9" ht="13" x14ac:dyDescent="0.3">
      <c r="B96" s="102" t="s">
        <v>77</v>
      </c>
      <c r="E96" s="123"/>
      <c r="G96" s="123"/>
      <c r="I96" s="123">
        <f>SUM(I91:I95)</f>
        <v>93469.22</v>
      </c>
    </row>
    <row r="97" spans="2:9" x14ac:dyDescent="0.25">
      <c r="B97" s="123" t="s">
        <v>78</v>
      </c>
      <c r="E97" s="123"/>
      <c r="G97" s="123"/>
      <c r="I97" s="147">
        <v>470</v>
      </c>
    </row>
    <row r="98" spans="2:9" ht="13.5" thickBot="1" x14ac:dyDescent="0.35">
      <c r="B98" s="19" t="s">
        <v>194</v>
      </c>
      <c r="D98" s="146"/>
      <c r="E98" s="145"/>
      <c r="F98" s="146"/>
      <c r="G98" s="145"/>
      <c r="H98" s="146"/>
      <c r="I98" s="145">
        <f>I96-I97</f>
        <v>92999.22</v>
      </c>
    </row>
    <row r="99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6" t="s">
        <v>122</v>
      </c>
      <c r="B1" s="368" t="s">
        <v>139</v>
      </c>
      <c r="C1" s="368" t="s">
        <v>152</v>
      </c>
      <c r="D1" s="369" t="s">
        <v>123</v>
      </c>
      <c r="E1" s="371" t="s">
        <v>124</v>
      </c>
    </row>
    <row r="2" spans="1:12" ht="15.75" customHeight="1" thickBot="1" x14ac:dyDescent="0.3">
      <c r="A2" s="367"/>
      <c r="B2" s="357"/>
      <c r="C2" s="357"/>
      <c r="D2" s="370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62">
        <f>C3-B3</f>
        <v>0</v>
      </c>
      <c r="E3" s="360" t="s">
        <v>128</v>
      </c>
    </row>
    <row r="4" spans="1:12" ht="15.75" customHeight="1" thickBot="1" x14ac:dyDescent="0.3">
      <c r="A4" s="364"/>
      <c r="B4" s="357"/>
      <c r="C4" s="357"/>
      <c r="D4" s="363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62">
        <f>C5-B5</f>
        <v>4584</v>
      </c>
      <c r="E5" s="360" t="s">
        <v>177</v>
      </c>
    </row>
    <row r="6" spans="1:12" ht="15.75" customHeight="1" thickBot="1" x14ac:dyDescent="0.4">
      <c r="A6" s="355"/>
      <c r="B6" s="357"/>
      <c r="C6" s="357"/>
      <c r="D6" s="363"/>
      <c r="E6" s="361"/>
      <c r="J6" s="242"/>
      <c r="L6" s="242"/>
    </row>
    <row r="7" spans="1:12" ht="15.75" customHeight="1" x14ac:dyDescent="0.25">
      <c r="A7" s="364" t="s">
        <v>127</v>
      </c>
      <c r="B7" s="356">
        <v>3751</v>
      </c>
      <c r="C7" s="356">
        <v>3973</v>
      </c>
      <c r="D7" s="362">
        <f>C7-B7</f>
        <v>222</v>
      </c>
      <c r="E7" s="360" t="s">
        <v>128</v>
      </c>
    </row>
    <row r="8" spans="1:12" ht="15.75" customHeight="1" thickBot="1" x14ac:dyDescent="0.3">
      <c r="A8" s="364"/>
      <c r="B8" s="357"/>
      <c r="C8" s="357"/>
      <c r="D8" s="363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62">
        <f>C9-B9</f>
        <v>0</v>
      </c>
      <c r="E9" s="360" t="s">
        <v>128</v>
      </c>
    </row>
    <row r="10" spans="1:12" ht="15.75" customHeight="1" thickBot="1" x14ac:dyDescent="0.3">
      <c r="A10" s="355"/>
      <c r="B10" s="357"/>
      <c r="C10" s="357"/>
      <c r="D10" s="363"/>
      <c r="E10" s="361"/>
    </row>
    <row r="11" spans="1:12" ht="15.75" customHeight="1" x14ac:dyDescent="0.25">
      <c r="A11" s="364" t="s">
        <v>130</v>
      </c>
      <c r="B11" s="356">
        <v>18919</v>
      </c>
      <c r="C11" s="356">
        <v>11356</v>
      </c>
      <c r="D11" s="362">
        <f>C11-B11</f>
        <v>-7563</v>
      </c>
      <c r="E11" s="365" t="s">
        <v>178</v>
      </c>
    </row>
    <row r="12" spans="1:12" ht="15.75" customHeight="1" thickBot="1" x14ac:dyDescent="0.3">
      <c r="A12" s="364"/>
      <c r="B12" s="357"/>
      <c r="C12" s="357"/>
      <c r="D12" s="363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62">
        <f>C13-B13</f>
        <v>9567</v>
      </c>
      <c r="E13" s="360" t="s">
        <v>128</v>
      </c>
    </row>
    <row r="14" spans="1:12" ht="15.75" customHeight="1" thickBot="1" x14ac:dyDescent="0.3">
      <c r="A14" s="355"/>
      <c r="B14" s="357"/>
      <c r="C14" s="357"/>
      <c r="D14" s="363"/>
      <c r="E14" s="361"/>
    </row>
    <row r="15" spans="1:12" ht="15.75" customHeight="1" x14ac:dyDescent="0.25">
      <c r="A15" s="364" t="s">
        <v>132</v>
      </c>
      <c r="B15" s="356">
        <v>129574</v>
      </c>
      <c r="C15" s="356">
        <v>129404</v>
      </c>
      <c r="D15" s="362">
        <f>C15-B15</f>
        <v>-170</v>
      </c>
      <c r="E15" s="360" t="s">
        <v>183</v>
      </c>
    </row>
    <row r="16" spans="1:12" ht="15.75" customHeight="1" thickBot="1" x14ac:dyDescent="0.3">
      <c r="A16" s="364"/>
      <c r="B16" s="357"/>
      <c r="C16" s="357"/>
      <c r="D16" s="363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58">
        <f>C17-B17</f>
        <v>0</v>
      </c>
      <c r="E17" s="360" t="s">
        <v>128</v>
      </c>
    </row>
    <row r="18" spans="1:10" ht="15.75" customHeight="1" thickBot="1" x14ac:dyDescent="0.3">
      <c r="A18" s="355"/>
      <c r="B18" s="357"/>
      <c r="C18" s="357"/>
      <c r="D18" s="359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2026-01-12T14:50:26Z</dcterms:modified>
</cp:coreProperties>
</file>