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47E9D093-EEC7-4F04-9D14-575C819C9698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receiptsandpayment!$A$4:$BH$180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receiptsandpayment!$A$4:$W$320</definedName>
  </definedNames>
  <calcPr calcId="191029"/>
</workbook>
</file>

<file path=xl/calcChain.xml><?xml version="1.0" encoding="utf-8"?>
<calcChain xmlns="http://schemas.openxmlformats.org/spreadsheetml/2006/main">
  <c r="N20" i="6" l="1"/>
  <c r="N19" i="6"/>
  <c r="BG211" i="7"/>
  <c r="BF211" i="7"/>
  <c r="M20" i="6"/>
  <c r="M19" i="6"/>
  <c r="BG204" i="7"/>
  <c r="BF204" i="7"/>
  <c r="BG164" i="7" l="1"/>
  <c r="K19" i="6" s="1"/>
  <c r="BF164" i="7"/>
  <c r="K20" i="6" s="1"/>
  <c r="BG190" i="7" l="1"/>
  <c r="L19" i="6" s="1"/>
  <c r="BF190" i="7"/>
  <c r="L20" i="6" s="1"/>
  <c r="P318" i="7"/>
  <c r="I19" i="9" s="1"/>
  <c r="BG141" i="7"/>
  <c r="J19" i="6" s="1"/>
  <c r="BF141" i="7"/>
  <c r="J20" i="6" s="1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18" i="7"/>
  <c r="G318" i="7"/>
  <c r="H318" i="7"/>
  <c r="I318" i="7"/>
  <c r="J318" i="7"/>
  <c r="K318" i="7"/>
  <c r="L318" i="7"/>
  <c r="M318" i="7"/>
  <c r="N318" i="7"/>
  <c r="O318" i="7"/>
  <c r="Q318" i="7"/>
  <c r="R318" i="7"/>
  <c r="S318" i="7"/>
  <c r="T318" i="7"/>
  <c r="U318" i="7"/>
  <c r="V318" i="7"/>
  <c r="W318" i="7"/>
  <c r="X318" i="7"/>
  <c r="Y318" i="7"/>
  <c r="Z318" i="7"/>
  <c r="AA318" i="7"/>
  <c r="AB318" i="7"/>
  <c r="AC318" i="7"/>
  <c r="AD318" i="7"/>
  <c r="AE318" i="7"/>
  <c r="AF318" i="7"/>
  <c r="AG318" i="7"/>
  <c r="AH318" i="7"/>
  <c r="AI318" i="7"/>
  <c r="AJ318" i="7"/>
  <c r="AK318" i="7"/>
  <c r="AL318" i="7"/>
  <c r="AM318" i="7"/>
  <c r="AN318" i="7"/>
  <c r="AO318" i="7"/>
  <c r="AP318" i="7"/>
  <c r="AQ318" i="7"/>
  <c r="AR318" i="7"/>
  <c r="AS318" i="7"/>
  <c r="AT318" i="7"/>
  <c r="AU318" i="7"/>
  <c r="AV318" i="7"/>
  <c r="AW318" i="7"/>
  <c r="AX318" i="7"/>
  <c r="AY318" i="7"/>
  <c r="AZ318" i="7"/>
  <c r="BA318" i="7"/>
  <c r="BB318" i="7"/>
  <c r="BC318" i="7"/>
  <c r="BD318" i="7"/>
  <c r="BE318" i="7"/>
  <c r="E318" i="7"/>
  <c r="BF30" i="7"/>
  <c r="D20" i="6" s="1"/>
  <c r="BG30" i="7"/>
  <c r="D19" i="6" s="1"/>
  <c r="H67" i="9"/>
  <c r="O19" i="6" l="1"/>
  <c r="O20" i="6"/>
  <c r="I51" i="9" l="1"/>
  <c r="I66" i="9"/>
  <c r="B23" i="12"/>
  <c r="BF318" i="7" l="1"/>
  <c r="BG318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1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19" i="7"/>
  <c r="E319" i="7"/>
  <c r="G319" i="7"/>
  <c r="H319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1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5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1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1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<sst xmlns="http://schemas.openxmlformats.org/spreadsheetml/2006/main" count="508" uniqueCount="310">
  <si>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</si>
  <si>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</si>
  <si>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</si>
  <si>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</si>
  <si>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</si>
  <si>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</si>
  <si>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</si>
  <si>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</si>
  <si>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</si>
  <si>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</si>
  <si>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</si>
  <si>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</si>
  <si>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</si>
  <si>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</si>
  <si>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</si>
  <si>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</si>
  <si>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</si>
  <si>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</si>
  <si>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</si>
  <si>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</si>
  <si>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</si>
  <si>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</si>
  <si>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</si>
  <si>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</si>
  <si>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</si>
  <si>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</si>
  <si>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</si>
  <si>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</si>
  <si>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</si>
  <si>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</si>
  <si>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</si>
  <si>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</si>
  <si>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</si>
  <si>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</si>
  <si>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</si>
  <si>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</si>
  <si>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</si>
  <si>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</si>
  <si>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</si>
  <si>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</si>
  <si>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</si>
  <si>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</si>
  <si>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</si>
  <si>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</si>
  <si>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</si>
  <si>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</si>
  <si>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</si>
  <si>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</si>
  <si>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</si>
  <si>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</si>
  <si>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</si>
  <si>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</si>
  <si>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</si>
  <si>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</si>
  <si>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</si>
  <si>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</si>
  <si>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</si>
  <si>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</si>
  <si>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</si>
  <si>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</si>
  <si>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</si>
  <si>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</si>
  <si>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</si>
  <si>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</si>
  <si>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</si>
  <si>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</si>
  <si>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</si>
  <si>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</si>
  <si>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</si>
  <si>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</si>
  <si>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</si>
  <si>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</si>
  <si>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</si>
  <si>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</si>
  <si>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</si>
  <si>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</si>
  <si>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</si>
  <si>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</si>
  <si>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</si>
  <si>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</si>
  <si>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</si>
  <si>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</si>
  <si>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</si>
  <si>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</si>
  <si>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</si>
  <si>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</si>
  <si>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</si>
  <si>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</si>
  <si>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</si>
  <si>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</si>
  <si>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</si>
  <si>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</si>
  <si>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</si>
  <si>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</si>
  <si>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</si>
  <si>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</si>
  <si>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</si>
  <si>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</si>
  <si>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</si>
  <si>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</si>
  <si>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</si>
  <si>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</si>
  <si>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</si>
  <si>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</si>
  <si>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</si>
  <si>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</si>
  <si>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</si>
  <si>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</si>
  <si>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</si>
  <si>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</si>
  <si>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</si>
  <si>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</si>
  <si>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</si>
  <si>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</si>
  <si>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</si>
  <si>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</si>
  <si>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</si>
  <si>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</si>
  <si>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</si>
  <si>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</si>
  <si>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</si>
  <si>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</si>
  <si>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</si>
  <si>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</si>
  <si>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</si>
  <si>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</si>
  <si>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</si>
  <si>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</si>
  <si>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</si>
  <si>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</si>
  <si>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</si>
  <si>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</si>
  <si>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</si>
  <si>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</si>
  <si>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</si>
  <si>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</si>
  <si>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</si>
  <si>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</si>
  <si>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</si>
  <si>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</si>
  <si>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</si>
  <si>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</si>
  <si>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</si>
  <si>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</si>
  <si>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</si>
  <si>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</si>
  <si>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</si>
  <si>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</si>
  <si>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</si>
  <si>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</si>
  <si>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</si>
  <si>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</si>
  <si>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</si>
  <si>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</si>
  <si>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</si>
  <si>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</si>
  <si>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</si>
  <si>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</si>
  <si>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</si>
  <si>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</si>
  <si>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</si>
  <si>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</si>
  <si>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</si>
  <si>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</si>
  <si>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</si>
  <si>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</si>
  <si>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</si>
  <si>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</si>
  <si>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</si>
  <si>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</si>
  <si>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</si>
  <si>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</si>
  <si>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</si>
  <si>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</si>
  <si>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</si>
  <si>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</si>
  <si>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</si>
  <si>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</si>
  <si>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</si>
  <si>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</si>
  <si>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</si>
  <si>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</si>
  <si>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</si>
  <si>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</si>
  <si>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</si>
  <si>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</si>
  <si>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</si>
  <si>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</si>
  <si>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</si>
  <si>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</si>
  <si>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</si>
  <si>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</si>
  <si>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</si>
  <si>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</si>
  <si>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</si>
  <si>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</si>
  <si>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</si>
  <si>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</si>
  <si>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</si>
  <si>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</si>
  <si>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</si>
  <si>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</si>
  <si>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</si>
  <si>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</si>
  <si>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</si>
  <si>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</si>
  <si>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</si>
  <si>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</si>
  <si>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</si>
  <si>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</si>
  <si>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</si>
  <si>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</si>
  <si>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</si>
  <si>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</si>
  <si>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</si>
  <si>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</si>
  <si>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</si>
  <si>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</si>
  <si>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</si>
  <si>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</si>
  <si>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</si>
  <si>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</si>
  <si>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</si>
  <si>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</si>
  <si>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</si>
  <si>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</si>
  <si>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</si>
  <si>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</si>
  <si>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</si>
  <si>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</si>
  <si>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</si>
  <si>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</si>
  <si>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</si>
  <si>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</si>
  <si>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</si>
  <si>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</si>
  <si>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</si>
  <si>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</si>
  <si>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</si>
  <si>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</si>
  <si>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</si>
  <si>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</si>
  <si>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</si>
  <si>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</si>
  <si>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</si>
  <si>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</si>
  <si>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</si>
  <si>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</si>
  <si>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</si>
  <si>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</si>
  <si>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</si>
  <si>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</si>
  <si>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</si>
  <si>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</si>
  <si>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</si>
  <si>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</si>
  <si>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</si>
  <si>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</si>
  <si>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</si>
  <si>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</si>
  <si>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</si>
  <si>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</si>
  <si>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</si>
  <si>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</si>
  <si>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</si>
  <si>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</si>
  <si>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</si>
  <si>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</si>
  <si>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</si>
  <si>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</si>
  <si>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</si>
  <si>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</si>
  <si>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</si>
  <si>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421 - £20.00
Cheque 423 - £50.00
Cheque 537 - £50.00</t>
  </si>
  <si>
    <t>200 Club November 1st Prize</t>
  </si>
  <si>
    <t>200 Club November 2nd Prize</t>
  </si>
  <si>
    <t>200 Club November 3rd Prize</t>
  </si>
  <si>
    <t>200 Club November 4th Prize</t>
  </si>
  <si>
    <t>BALC - Village Green Training</t>
  </si>
  <si>
    <t>200 Club December Prize</t>
  </si>
  <si>
    <t>HMRC - VAT Reclaim</t>
  </si>
  <si>
    <t>Raffle Tickets</t>
  </si>
  <si>
    <t>200 Club</t>
  </si>
  <si>
    <t>Helena Cox - Raffle</t>
  </si>
  <si>
    <t>Cheque 428 - £35.00
Cheque 429 - £25.00
Cheque 434 - £20.00</t>
  </si>
  <si>
    <t xml:space="preserve">
Cheque 535 - £25.00
Cheque 536 - £20.00</t>
  </si>
  <si>
    <r>
      <rPr>
        <sz val="8"/>
        <rFont val="Arial"/>
        <family val="2"/>
      </rPr>
      <t>Cheque 423 - £50.00</t>
    </r>
    <r>
      <rPr>
        <sz val="8"/>
        <color rgb="FFFF0000"/>
        <rFont val="Arial"/>
        <family val="2"/>
      </rPr>
      <t xml:space="preserve">
Cheque 425 - £25.00
Cheque 426 - £20.00</t>
    </r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</si>
  <si>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</t>
    </r>
    <r>
      <rPr>
        <sz val="8"/>
        <rFont val="Arial"/>
        <family val="2"/>
      </rPr>
      <t>Cheque 421 - £20.00</t>
    </r>
  </si>
  <si>
    <t>Cheque 430 - £20.00</t>
  </si>
  <si>
    <t>200 Club Re-issue</t>
  </si>
  <si>
    <t>Available at 31-12-24</t>
  </si>
  <si>
    <t>Wordpress - Website License</t>
  </si>
  <si>
    <t>200 Club Jan 1st Prize</t>
  </si>
  <si>
    <t>200 Club Jan 2nd Prize</t>
  </si>
  <si>
    <t>200 Club Jan 3rd Prize</t>
  </si>
  <si>
    <t>200 Club Jan 4th Prize</t>
  </si>
  <si>
    <t>Macafee - Anti-Virus</t>
  </si>
  <si>
    <r>
      <rPr>
        <sz val="8"/>
        <rFont val="Arial"/>
        <family val="2"/>
      </rPr>
      <t>Cheque 431 -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434 - £20.00</t>
    </r>
  </si>
  <si>
    <t>Cheque 427 - £50.00
Cheque 431 - £50.00</t>
  </si>
  <si>
    <t>Cheque 436 - £50.00
Cheque 437 - £35.00
Cheque 438 - £25.00
Cheque 439 - £20.00</t>
  </si>
  <si>
    <t>Jan-25</t>
  </si>
  <si>
    <t xml:space="preserve">200 Club 1st Prize </t>
  </si>
  <si>
    <r>
      <rPr>
        <sz val="8"/>
        <rFont val="Arial"/>
        <family val="2"/>
      </rPr>
      <t>Cheque 427 -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428 - £35.00
Cheque 429 - £25.00
Cheque 430 - £20.00</t>
    </r>
  </si>
  <si>
    <t>Memorial Hall Hire</t>
  </si>
  <si>
    <t>Spirit of Wood - Picnic Bench</t>
  </si>
  <si>
    <t>200 Club Feb 1st Prize</t>
  </si>
  <si>
    <t>200 Club Feb 4th Prize</t>
  </si>
  <si>
    <t>200 Club Feb 3rd Prize</t>
  </si>
  <si>
    <t>200 Club Feb 2nd Prize</t>
  </si>
  <si>
    <t>Cheque 440 - £50.00
Cheque 441 - £35.00
Cheque 442 - £25.00
Cheque 443 - £20.00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</si>
</sst>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60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39"/>
  <sheetViews>
    <sheetView zoomScale="70" zoomScaleNormal="70" workbookViewId="0">
      <pane xSplit="8" ySplit="11" topLeftCell="AZ202" activePane="bottomRight" state="frozen"/>
      <selection pane="topRight" activeCell="I1" sqref="I1"/>
      <selection pane="bottomLeft" activeCell="A11" sqref="A11"/>
      <selection pane="bottomRight" activeCell="BF211" sqref="BF211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259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268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269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231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230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232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233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236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235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234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238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238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239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240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241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244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243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242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248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249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250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251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240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252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253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254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255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256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261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257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263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240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264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265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265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166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213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270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270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271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240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190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265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265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265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265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265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265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265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265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265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265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265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265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265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265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265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265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265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265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265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265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265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265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265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265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265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265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265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265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301</v>
      </c>
      <c r="C137" s="58"/>
      <c r="D137" s="71"/>
      <c r="E137" s="80"/>
      <c r="F137" s="215"/>
      <c r="G137" s="215">
        <v>50</v>
      </c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>
        <v>50</v>
      </c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185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185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185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272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530.22</v>
      </c>
      <c r="BG141" s="15">
        <f>SUM(I102:W141)</f>
        <v>3477.11</v>
      </c>
      <c r="BH141" s="11"/>
    </row>
    <row r="142" spans="1:60" x14ac:dyDescent="0.3">
      <c r="A142" s="213">
        <v>45600</v>
      </c>
      <c r="B142" s="58" t="s">
        <v>265</v>
      </c>
      <c r="C142" s="58"/>
      <c r="D142" s="71"/>
      <c r="E142" s="212"/>
      <c r="F142" s="215"/>
      <c r="G142" s="59">
        <v>40</v>
      </c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>
        <v>40</v>
      </c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>
        <v>45600</v>
      </c>
      <c r="B143" s="58" t="s">
        <v>265</v>
      </c>
      <c r="C143" s="58"/>
      <c r="D143" s="71"/>
      <c r="E143" s="212"/>
      <c r="F143" s="215"/>
      <c r="G143" s="59">
        <v>100</v>
      </c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>
        <v>100</v>
      </c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>
        <v>45600</v>
      </c>
      <c r="B144" s="58" t="s">
        <v>265</v>
      </c>
      <c r="C144" s="58"/>
      <c r="D144" s="71"/>
      <c r="E144" s="212"/>
      <c r="F144" s="215"/>
      <c r="G144" s="59">
        <v>20</v>
      </c>
      <c r="H144" s="81"/>
      <c r="I144" s="279"/>
      <c r="J144" s="278"/>
      <c r="K144" s="278"/>
      <c r="L144" s="278"/>
      <c r="M144" s="278"/>
      <c r="N144" s="278"/>
      <c r="O144" s="278"/>
      <c r="P144" s="278"/>
      <c r="Q144" s="271"/>
      <c r="R144" s="271">
        <v>20</v>
      </c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>
        <v>45600</v>
      </c>
      <c r="B145" s="58" t="s">
        <v>265</v>
      </c>
      <c r="C145" s="58"/>
      <c r="D145" s="71"/>
      <c r="E145" s="80"/>
      <c r="F145" s="215"/>
      <c r="G145" s="59">
        <v>40</v>
      </c>
      <c r="H145" s="81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>
        <v>40</v>
      </c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>
        <v>45602</v>
      </c>
      <c r="B146" s="58" t="s">
        <v>265</v>
      </c>
      <c r="C146" s="58"/>
      <c r="D146" s="71"/>
      <c r="E146" s="80"/>
      <c r="F146" s="59"/>
      <c r="G146" s="59">
        <v>20</v>
      </c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>
        <v>20</v>
      </c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>
        <v>45603</v>
      </c>
      <c r="B147" s="58" t="s">
        <v>265</v>
      </c>
      <c r="C147" s="58"/>
      <c r="D147" s="71"/>
      <c r="E147" s="80"/>
      <c r="F147" s="59"/>
      <c r="G147" s="59">
        <v>40</v>
      </c>
      <c r="H147" s="233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>
        <v>40</v>
      </c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>
        <v>45607</v>
      </c>
      <c r="B148" s="58" t="s">
        <v>265</v>
      </c>
      <c r="C148" s="58"/>
      <c r="D148" s="71"/>
      <c r="E148" s="80"/>
      <c r="F148" s="215"/>
      <c r="G148" s="5">
        <v>20</v>
      </c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>
        <v>20</v>
      </c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>
        <v>45609</v>
      </c>
      <c r="B149" s="58" t="s">
        <v>265</v>
      </c>
      <c r="C149" s="58"/>
      <c r="D149" s="71"/>
      <c r="E149" s="80"/>
      <c r="F149" s="215"/>
      <c r="G149" s="5">
        <v>20</v>
      </c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>
        <v>20</v>
      </c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>
        <v>45610</v>
      </c>
      <c r="B150" s="58" t="s">
        <v>265</v>
      </c>
      <c r="C150" s="58"/>
      <c r="D150" s="71"/>
      <c r="E150" s="80"/>
      <c r="F150" s="215"/>
      <c r="G150" s="5">
        <v>60</v>
      </c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>
        <v>60</v>
      </c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>
        <v>45610</v>
      </c>
      <c r="B151" s="58" t="s">
        <v>265</v>
      </c>
      <c r="C151" s="58"/>
      <c r="D151" s="71"/>
      <c r="E151" s="80"/>
      <c r="F151" s="215"/>
      <c r="G151" s="5">
        <v>20</v>
      </c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>
        <v>20</v>
      </c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>
        <v>45617</v>
      </c>
      <c r="B152" s="58" t="s">
        <v>265</v>
      </c>
      <c r="C152" s="58"/>
      <c r="D152" s="71"/>
      <c r="E152" s="80"/>
      <c r="F152" s="215"/>
      <c r="G152" s="5">
        <v>20</v>
      </c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>
        <v>20</v>
      </c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>
        <v>45618</v>
      </c>
      <c r="B153" s="58" t="s">
        <v>265</v>
      </c>
      <c r="C153" s="58"/>
      <c r="D153" s="71"/>
      <c r="E153" s="80"/>
      <c r="F153" s="215"/>
      <c r="G153" s="5">
        <v>20</v>
      </c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>
        <v>20</v>
      </c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>
        <v>45622</v>
      </c>
      <c r="B154" s="58" t="s">
        <v>265</v>
      </c>
      <c r="C154" s="58"/>
      <c r="D154" s="71"/>
      <c r="E154" s="80"/>
      <c r="F154" s="215"/>
      <c r="G154" s="5">
        <v>10</v>
      </c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>
        <v>10</v>
      </c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>
        <v>45622</v>
      </c>
      <c r="B155" s="58" t="s">
        <v>265</v>
      </c>
      <c r="C155" s="58"/>
      <c r="D155" s="71"/>
      <c r="E155" s="80"/>
      <c r="F155" s="215"/>
      <c r="G155" s="5">
        <v>10</v>
      </c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>
        <v>10</v>
      </c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>
        <v>45624</v>
      </c>
      <c r="B156" s="58" t="s">
        <v>265</v>
      </c>
      <c r="C156" s="58"/>
      <c r="D156" s="71"/>
      <c r="E156" s="80"/>
      <c r="F156" s="215"/>
      <c r="G156" s="59">
        <v>20</v>
      </c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>
        <v>20</v>
      </c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>
        <v>45605</v>
      </c>
      <c r="B157" s="58" t="s">
        <v>166</v>
      </c>
      <c r="C157" s="58"/>
      <c r="D157" s="71"/>
      <c r="E157" s="80"/>
      <c r="F157" s="59">
        <v>72.64</v>
      </c>
      <c r="G157" s="215"/>
      <c r="H157" s="81">
        <v>0.41</v>
      </c>
      <c r="I157" s="277"/>
      <c r="J157" s="278"/>
      <c r="K157" s="278">
        <v>0.41</v>
      </c>
      <c r="L157" s="278"/>
      <c r="M157" s="278"/>
      <c r="N157" s="278"/>
      <c r="O157" s="278"/>
      <c r="P157" s="278"/>
      <c r="Q157" s="271"/>
      <c r="R157" s="271"/>
      <c r="S157" s="85">
        <v>72.64</v>
      </c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50"/>
      <c r="BG157" s="15"/>
      <c r="BH157" s="11"/>
    </row>
    <row r="158" spans="1:60" x14ac:dyDescent="0.3">
      <c r="A158" s="213">
        <v>45622</v>
      </c>
      <c r="B158" s="58" t="s">
        <v>240</v>
      </c>
      <c r="C158" s="58"/>
      <c r="D158" s="71"/>
      <c r="E158" s="80">
        <v>15.59</v>
      </c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>
        <v>15.59</v>
      </c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>
        <v>45624</v>
      </c>
      <c r="B159" s="58" t="s">
        <v>190</v>
      </c>
      <c r="C159" s="58"/>
      <c r="D159" s="71"/>
      <c r="E159" s="80">
        <v>372.97</v>
      </c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>
        <v>372.97</v>
      </c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>
        <v>45624</v>
      </c>
      <c r="B160" s="58" t="s">
        <v>191</v>
      </c>
      <c r="C160" s="58"/>
      <c r="D160" s="71"/>
      <c r="E160" s="80">
        <v>73.8</v>
      </c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>
        <v>73.8</v>
      </c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>
        <v>45597</v>
      </c>
      <c r="B161" s="58" t="s">
        <v>274</v>
      </c>
      <c r="C161" s="58"/>
      <c r="D161" s="71"/>
      <c r="E161" s="80"/>
      <c r="F161" s="215"/>
      <c r="G161" s="215">
        <v>50</v>
      </c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>
        <v>50</v>
      </c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>
        <v>45597</v>
      </c>
      <c r="B162" s="58" t="s">
        <v>275</v>
      </c>
      <c r="C162" s="58"/>
      <c r="D162" s="71"/>
      <c r="E162" s="80"/>
      <c r="F162" s="5"/>
      <c r="G162" s="215">
        <v>35</v>
      </c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>
        <v>35</v>
      </c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>
        <v>45597</v>
      </c>
      <c r="B163" s="58" t="s">
        <v>276</v>
      </c>
      <c r="C163" s="58"/>
      <c r="D163" s="71"/>
      <c r="E163" s="80"/>
      <c r="F163" s="5"/>
      <c r="G163" s="215">
        <v>25</v>
      </c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>
        <v>25</v>
      </c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>
        <v>45597</v>
      </c>
      <c r="B164" s="58" t="s">
        <v>277</v>
      </c>
      <c r="C164" s="58"/>
      <c r="D164" s="71"/>
      <c r="E164" s="80"/>
      <c r="F164" s="5"/>
      <c r="G164" s="215">
        <v>20</v>
      </c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>
        <v>20</v>
      </c>
      <c r="AX164" s="265"/>
      <c r="AY164" s="268"/>
      <c r="AZ164" s="268"/>
      <c r="BA164" s="268"/>
      <c r="BB164" s="268"/>
      <c r="BC164" s="268"/>
      <c r="BD164" s="268"/>
      <c r="BE164" s="269"/>
      <c r="BF164" s="50">
        <f>SUM(X142:BE164)</f>
        <v>592.36</v>
      </c>
      <c r="BG164" s="15">
        <f>SUM(I142:W164)</f>
        <v>533.05000000000007</v>
      </c>
      <c r="BH164" s="11"/>
    </row>
    <row r="165" spans="1:60" x14ac:dyDescent="0.3">
      <c r="A165" s="213">
        <v>46018</v>
      </c>
      <c r="B165" s="58" t="s">
        <v>280</v>
      </c>
      <c r="C165" s="58"/>
      <c r="D165" s="71"/>
      <c r="E165" s="212">
        <v>422.8</v>
      </c>
      <c r="F165" s="59"/>
      <c r="G165" s="215"/>
      <c r="H165" s="233"/>
      <c r="I165" s="277"/>
      <c r="J165" s="278"/>
      <c r="K165" s="278"/>
      <c r="L165" s="278"/>
      <c r="M165" s="278"/>
      <c r="N165" s="278">
        <v>422.8</v>
      </c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>
        <v>46000</v>
      </c>
      <c r="B166" s="58" t="s">
        <v>166</v>
      </c>
      <c r="C166" s="58"/>
      <c r="D166" s="71"/>
      <c r="E166" s="212"/>
      <c r="F166" s="59">
        <v>62.54</v>
      </c>
      <c r="G166" s="215"/>
      <c r="H166" s="233">
        <v>0.35</v>
      </c>
      <c r="I166" s="277"/>
      <c r="J166" s="278"/>
      <c r="K166" s="278">
        <v>62.54</v>
      </c>
      <c r="L166" s="278"/>
      <c r="M166" s="278"/>
      <c r="N166" s="278"/>
      <c r="O166" s="278"/>
      <c r="P166" s="278"/>
      <c r="Q166" s="271"/>
      <c r="R166" s="271"/>
      <c r="S166" s="85">
        <v>0.35</v>
      </c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>
        <v>45993</v>
      </c>
      <c r="B167" s="58" t="s">
        <v>281</v>
      </c>
      <c r="C167" s="58"/>
      <c r="D167" s="71"/>
      <c r="E167" s="80"/>
      <c r="F167" s="5">
        <v>20</v>
      </c>
      <c r="G167" s="59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>
        <v>20</v>
      </c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>
        <v>45994</v>
      </c>
      <c r="B168" s="58" t="s">
        <v>281</v>
      </c>
      <c r="C168" s="58"/>
      <c r="D168" s="71"/>
      <c r="E168" s="80"/>
      <c r="F168" s="5">
        <v>10</v>
      </c>
      <c r="G168" s="59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>
        <v>10</v>
      </c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>
        <v>45995</v>
      </c>
      <c r="B169" s="58" t="s">
        <v>281</v>
      </c>
      <c r="C169" s="58"/>
      <c r="D169" s="71"/>
      <c r="E169" s="80"/>
      <c r="F169" s="5">
        <v>60</v>
      </c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>
        <v>60</v>
      </c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50"/>
      <c r="BG169" s="15"/>
      <c r="BH169" s="11"/>
    </row>
    <row r="170" spans="1:60" x14ac:dyDescent="0.3">
      <c r="A170" s="213">
        <v>45997</v>
      </c>
      <c r="B170" s="58" t="s">
        <v>282</v>
      </c>
      <c r="C170" s="58"/>
      <c r="D170" s="71"/>
      <c r="E170" s="80"/>
      <c r="F170" s="5">
        <v>20</v>
      </c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>
        <v>20</v>
      </c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>
        <v>45997</v>
      </c>
      <c r="B171" s="58" t="s">
        <v>282</v>
      </c>
      <c r="C171" s="58"/>
      <c r="D171" s="71"/>
      <c r="E171" s="80"/>
      <c r="F171" s="5">
        <v>20</v>
      </c>
      <c r="G171" s="59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>
        <v>20</v>
      </c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>
        <v>46000</v>
      </c>
      <c r="B172" s="58" t="s">
        <v>282</v>
      </c>
      <c r="C172" s="58"/>
      <c r="D172" s="71"/>
      <c r="E172" s="80"/>
      <c r="F172" s="5">
        <v>720</v>
      </c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>
        <v>720</v>
      </c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50"/>
      <c r="BG172" s="15"/>
      <c r="BH172" s="11"/>
    </row>
    <row r="173" spans="1:60" x14ac:dyDescent="0.3">
      <c r="A173" s="213">
        <v>46000</v>
      </c>
      <c r="B173" s="58" t="s">
        <v>281</v>
      </c>
      <c r="C173" s="58"/>
      <c r="D173" s="71"/>
      <c r="E173" s="80"/>
      <c r="F173" s="5">
        <v>84</v>
      </c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>
        <v>84</v>
      </c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50"/>
      <c r="BG173" s="15"/>
      <c r="BH173" s="11"/>
    </row>
    <row r="174" spans="1:60" x14ac:dyDescent="0.3">
      <c r="A174" s="213">
        <v>46001</v>
      </c>
      <c r="B174" s="58" t="s">
        <v>282</v>
      </c>
      <c r="C174" s="58"/>
      <c r="D174" s="71"/>
      <c r="E174" s="80"/>
      <c r="F174" s="5">
        <v>600</v>
      </c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>
        <v>600</v>
      </c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220"/>
      <c r="BG174" s="221"/>
      <c r="BH174" s="11"/>
    </row>
    <row r="175" spans="1:60" x14ac:dyDescent="0.3">
      <c r="A175" s="213">
        <v>46001</v>
      </c>
      <c r="B175" s="58" t="s">
        <v>282</v>
      </c>
      <c r="C175" s="58"/>
      <c r="D175" s="71"/>
      <c r="E175" s="80"/>
      <c r="F175" s="5">
        <v>40</v>
      </c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>
        <v>40</v>
      </c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>
        <v>46001</v>
      </c>
      <c r="B176" s="58" t="s">
        <v>281</v>
      </c>
      <c r="C176" s="58"/>
      <c r="D176" s="71"/>
      <c r="E176" s="80"/>
      <c r="F176" s="5">
        <v>297</v>
      </c>
      <c r="G176" s="215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>
        <v>297</v>
      </c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>
        <v>46002</v>
      </c>
      <c r="B177" s="58" t="s">
        <v>282</v>
      </c>
      <c r="C177" s="58"/>
      <c r="D177" s="71"/>
      <c r="E177" s="80"/>
      <c r="F177" s="5">
        <v>40</v>
      </c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>
        <v>40</v>
      </c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>
        <v>46007</v>
      </c>
      <c r="B178" s="58" t="s">
        <v>281</v>
      </c>
      <c r="C178" s="58"/>
      <c r="D178" s="71"/>
      <c r="E178" s="80"/>
      <c r="F178" s="5">
        <v>10</v>
      </c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>
        <v>10</v>
      </c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>
        <v>46007</v>
      </c>
      <c r="B179" s="58" t="s">
        <v>281</v>
      </c>
      <c r="C179" s="58"/>
      <c r="D179" s="71"/>
      <c r="E179" s="80"/>
      <c r="F179" s="5">
        <v>10</v>
      </c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>
        <v>10</v>
      </c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>
        <v>46009</v>
      </c>
      <c r="B180" s="58" t="s">
        <v>281</v>
      </c>
      <c r="C180" s="58"/>
      <c r="D180" s="71"/>
      <c r="E180" s="80"/>
      <c r="F180" s="5">
        <v>6</v>
      </c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>
        <v>6</v>
      </c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220"/>
      <c r="BG180" s="221"/>
      <c r="BH180" s="11"/>
    </row>
    <row r="181" spans="1:60" x14ac:dyDescent="0.3">
      <c r="A181" s="213">
        <v>46011</v>
      </c>
      <c r="B181" s="58" t="s">
        <v>281</v>
      </c>
      <c r="C181" s="58"/>
      <c r="D181" s="71"/>
      <c r="E181" s="80"/>
      <c r="F181" s="237">
        <v>162</v>
      </c>
      <c r="G181" s="241"/>
      <c r="H181" s="81"/>
      <c r="I181" s="277"/>
      <c r="J181" s="277"/>
      <c r="K181" s="277"/>
      <c r="L181" s="277"/>
      <c r="M181" s="277"/>
      <c r="N181" s="277"/>
      <c r="O181" s="277"/>
      <c r="P181" s="277"/>
      <c r="Q181" s="273">
        <v>162</v>
      </c>
      <c r="R181" s="273"/>
      <c r="S181" s="84"/>
      <c r="T181" s="84"/>
      <c r="U181" s="84"/>
      <c r="V181" s="84"/>
      <c r="W181" s="84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38"/>
      <c r="AT181" s="266"/>
      <c r="AU181" s="266"/>
      <c r="AV181" s="266"/>
      <c r="AW181" s="266"/>
      <c r="AX181" s="266"/>
      <c r="AY181" s="269"/>
      <c r="AZ181" s="269"/>
      <c r="BA181" s="269"/>
      <c r="BB181" s="269"/>
      <c r="BC181" s="269"/>
      <c r="BD181" s="269"/>
      <c r="BE181" s="269"/>
      <c r="BF181" s="239"/>
      <c r="BG181" s="240"/>
      <c r="BH181" s="11"/>
    </row>
    <row r="182" spans="1:60" x14ac:dyDescent="0.3">
      <c r="A182" s="213">
        <v>46010</v>
      </c>
      <c r="B182" s="58" t="s">
        <v>278</v>
      </c>
      <c r="C182" s="58"/>
      <c r="D182" s="71"/>
      <c r="E182" s="80">
        <v>40</v>
      </c>
      <c r="F182" s="5"/>
      <c r="G182" s="215"/>
      <c r="H182" s="81"/>
      <c r="I182" s="277"/>
      <c r="J182" s="277"/>
      <c r="K182" s="277"/>
      <c r="L182" s="277"/>
      <c r="M182" s="277"/>
      <c r="N182" s="277"/>
      <c r="O182" s="277"/>
      <c r="P182" s="277"/>
      <c r="Q182" s="273"/>
      <c r="R182" s="273"/>
      <c r="S182" s="84"/>
      <c r="T182" s="84"/>
      <c r="U182" s="84"/>
      <c r="V182" s="84"/>
      <c r="W182" s="84"/>
      <c r="X182" s="238"/>
      <c r="Y182" s="238"/>
      <c r="Z182" s="238"/>
      <c r="AA182" s="238">
        <v>40</v>
      </c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38"/>
      <c r="AT182" s="266"/>
      <c r="AU182" s="266"/>
      <c r="AV182" s="266"/>
      <c r="AW182" s="266"/>
      <c r="AX182" s="266"/>
      <c r="AY182" s="269"/>
      <c r="AZ182" s="269"/>
      <c r="BA182" s="269"/>
      <c r="BB182" s="269"/>
      <c r="BC182" s="269"/>
      <c r="BD182" s="269"/>
      <c r="BE182" s="269"/>
      <c r="BF182" s="50"/>
      <c r="BG182" s="15"/>
      <c r="BH182" s="11"/>
    </row>
    <row r="183" spans="1:60" x14ac:dyDescent="0.3">
      <c r="A183" s="213">
        <v>46010</v>
      </c>
      <c r="B183" s="58" t="s">
        <v>209</v>
      </c>
      <c r="C183" s="58"/>
      <c r="D183" s="71"/>
      <c r="E183" s="80">
        <v>456</v>
      </c>
      <c r="F183" s="5"/>
      <c r="G183" s="215"/>
      <c r="H183" s="81"/>
      <c r="I183" s="277"/>
      <c r="J183" s="277"/>
      <c r="K183" s="277"/>
      <c r="L183" s="277"/>
      <c r="M183" s="277"/>
      <c r="N183" s="277"/>
      <c r="O183" s="277"/>
      <c r="P183" s="277"/>
      <c r="Q183" s="273"/>
      <c r="R183" s="273"/>
      <c r="S183" s="84"/>
      <c r="T183" s="84"/>
      <c r="U183" s="84"/>
      <c r="V183" s="84"/>
      <c r="W183" s="84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>
        <v>456</v>
      </c>
      <c r="AN183" s="238"/>
      <c r="AO183" s="238"/>
      <c r="AP183" s="238"/>
      <c r="AQ183" s="238"/>
      <c r="AR183" s="238"/>
      <c r="AS183" s="238"/>
      <c r="AT183" s="266"/>
      <c r="AU183" s="266"/>
      <c r="AV183" s="266"/>
      <c r="AW183" s="266"/>
      <c r="AX183" s="266"/>
      <c r="AY183" s="269"/>
      <c r="AZ183" s="269"/>
      <c r="BA183" s="269"/>
      <c r="BB183" s="269"/>
      <c r="BC183" s="269"/>
      <c r="BD183" s="269"/>
      <c r="BE183" s="269"/>
      <c r="BF183" s="256"/>
      <c r="BG183" s="257"/>
      <c r="BH183" s="11"/>
    </row>
    <row r="184" spans="1:60" x14ac:dyDescent="0.3">
      <c r="A184" s="213">
        <v>46018</v>
      </c>
      <c r="B184" s="319" t="s">
        <v>240</v>
      </c>
      <c r="C184" s="58"/>
      <c r="D184" s="71"/>
      <c r="E184" s="80">
        <v>15.59</v>
      </c>
      <c r="F184" s="5"/>
      <c r="G184" s="215"/>
      <c r="H184" s="81"/>
      <c r="I184" s="277"/>
      <c r="J184" s="277"/>
      <c r="K184" s="277"/>
      <c r="L184" s="277"/>
      <c r="M184" s="277"/>
      <c r="N184" s="277"/>
      <c r="O184" s="277"/>
      <c r="P184" s="277"/>
      <c r="Q184" s="273"/>
      <c r="R184" s="273"/>
      <c r="S184" s="84"/>
      <c r="T184" s="84"/>
      <c r="U184" s="84"/>
      <c r="V184" s="84"/>
      <c r="W184" s="84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>
        <v>15.59</v>
      </c>
      <c r="AQ184" s="238"/>
      <c r="AR184" s="238"/>
      <c r="AS184" s="238"/>
      <c r="AT184" s="266"/>
      <c r="AU184" s="266"/>
      <c r="AV184" s="266"/>
      <c r="AW184" s="266"/>
      <c r="AX184" s="266"/>
      <c r="AY184" s="269"/>
      <c r="AZ184" s="269"/>
      <c r="BA184" s="269"/>
      <c r="BB184" s="269"/>
      <c r="BC184" s="269"/>
      <c r="BD184" s="269"/>
      <c r="BE184" s="269"/>
      <c r="BF184" s="239"/>
      <c r="BG184" s="240"/>
      <c r="BH184" s="11"/>
    </row>
    <row r="185" spans="1:60" x14ac:dyDescent="0.3">
      <c r="A185" s="213">
        <v>46021</v>
      </c>
      <c r="B185" s="58" t="s">
        <v>190</v>
      </c>
      <c r="C185" s="58"/>
      <c r="D185" s="71"/>
      <c r="E185" s="80">
        <v>285.77</v>
      </c>
      <c r="F185" s="5"/>
      <c r="G185" s="215"/>
      <c r="H185" s="81"/>
      <c r="I185" s="277"/>
      <c r="J185" s="277"/>
      <c r="K185" s="277"/>
      <c r="L185" s="277"/>
      <c r="M185" s="277"/>
      <c r="N185" s="277"/>
      <c r="O185" s="277"/>
      <c r="P185" s="277"/>
      <c r="Q185" s="273"/>
      <c r="R185" s="273"/>
      <c r="S185" s="84"/>
      <c r="T185" s="84"/>
      <c r="U185" s="84"/>
      <c r="V185" s="84"/>
      <c r="W185" s="84"/>
      <c r="X185" s="238">
        <v>285.77</v>
      </c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66"/>
      <c r="AU185" s="266"/>
      <c r="AV185" s="266"/>
      <c r="AW185" s="266"/>
      <c r="AX185" s="266"/>
      <c r="AY185" s="269"/>
      <c r="AZ185" s="269"/>
      <c r="BA185" s="269"/>
      <c r="BB185" s="269"/>
      <c r="BC185" s="269"/>
      <c r="BD185" s="269"/>
      <c r="BE185" s="269"/>
      <c r="BF185" s="239"/>
      <c r="BG185" s="240"/>
      <c r="BH185" s="11"/>
    </row>
    <row r="186" spans="1:60" x14ac:dyDescent="0.3">
      <c r="A186" s="213">
        <v>46021</v>
      </c>
      <c r="B186" s="58" t="s">
        <v>191</v>
      </c>
      <c r="C186" s="58"/>
      <c r="D186" s="71"/>
      <c r="E186" s="80">
        <v>51.8</v>
      </c>
      <c r="F186" s="5"/>
      <c r="G186" s="215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>
        <v>51.8</v>
      </c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50"/>
      <c r="BG186" s="15"/>
      <c r="BH186" s="11"/>
    </row>
    <row r="187" spans="1:60" x14ac:dyDescent="0.3">
      <c r="A187" s="213">
        <v>45992</v>
      </c>
      <c r="B187" s="58" t="s">
        <v>279</v>
      </c>
      <c r="C187" s="58"/>
      <c r="D187" s="71"/>
      <c r="E187" s="80"/>
      <c r="F187" s="215">
        <v>250</v>
      </c>
      <c r="G187" s="215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>
        <v>250</v>
      </c>
      <c r="AX187" s="266"/>
      <c r="AY187" s="269"/>
      <c r="AZ187" s="269"/>
      <c r="BA187" s="269"/>
      <c r="BB187" s="269"/>
      <c r="BC187" s="269"/>
      <c r="BD187" s="269"/>
      <c r="BE187" s="269"/>
      <c r="BF187" s="256"/>
      <c r="BG187" s="257"/>
      <c r="BH187" s="11"/>
    </row>
    <row r="188" spans="1:60" x14ac:dyDescent="0.3">
      <c r="A188" s="213">
        <v>45992</v>
      </c>
      <c r="B188" s="58" t="s">
        <v>289</v>
      </c>
      <c r="C188" s="58"/>
      <c r="D188" s="71"/>
      <c r="E188" s="80"/>
      <c r="F188" s="241">
        <v>50</v>
      </c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>
        <v>50</v>
      </c>
      <c r="AX188" s="266"/>
      <c r="AY188" s="269"/>
      <c r="AZ188" s="269"/>
      <c r="BA188" s="269"/>
      <c r="BB188" s="269"/>
      <c r="BC188" s="269"/>
      <c r="BD188" s="269"/>
      <c r="BE188" s="269"/>
      <c r="BF188" s="256"/>
      <c r="BG188" s="257"/>
      <c r="BH188" s="11"/>
    </row>
    <row r="189" spans="1:60" x14ac:dyDescent="0.3">
      <c r="A189" s="236">
        <v>45993</v>
      </c>
      <c r="B189" s="58" t="s">
        <v>283</v>
      </c>
      <c r="C189" s="58"/>
      <c r="D189" s="71"/>
      <c r="E189" s="80"/>
      <c r="F189" s="241">
        <v>31.39</v>
      </c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>
        <v>31.39</v>
      </c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36">
        <v>46009</v>
      </c>
      <c r="B190" s="58" t="s">
        <v>283</v>
      </c>
      <c r="C190" s="58"/>
      <c r="D190" s="71"/>
      <c r="E190" s="80"/>
      <c r="F190" s="241">
        <v>14.7</v>
      </c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>
        <v>14.7</v>
      </c>
      <c r="AX190" s="266"/>
      <c r="AY190" s="269"/>
      <c r="AZ190" s="269"/>
      <c r="BA190" s="269"/>
      <c r="BB190" s="269"/>
      <c r="BC190" s="269"/>
      <c r="BD190" s="269"/>
      <c r="BE190" s="269"/>
      <c r="BF190" s="50">
        <f>SUM(X165:BE190)</f>
        <v>1195.25</v>
      </c>
      <c r="BG190" s="15">
        <f>SUM(I165:W190)</f>
        <v>2584.69</v>
      </c>
      <c r="BH190" s="11"/>
    </row>
    <row r="191" spans="1:60" x14ac:dyDescent="0.3">
      <c r="A191" s="236">
        <v>45665</v>
      </c>
      <c r="B191" s="58" t="s">
        <v>281</v>
      </c>
      <c r="C191" s="58"/>
      <c r="D191" s="71"/>
      <c r="E191" s="80"/>
      <c r="F191" s="237"/>
      <c r="G191" s="232">
        <v>20</v>
      </c>
      <c r="H191" s="81"/>
      <c r="I191" s="277"/>
      <c r="J191" s="277"/>
      <c r="K191" s="277"/>
      <c r="L191" s="277"/>
      <c r="M191" s="277"/>
      <c r="N191" s="277"/>
      <c r="O191" s="277"/>
      <c r="P191" s="277"/>
      <c r="Q191" s="273">
        <v>20</v>
      </c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56"/>
      <c r="BG191" s="257"/>
      <c r="BH191" s="11"/>
    </row>
    <row r="192" spans="1:60" x14ac:dyDescent="0.3">
      <c r="A192" s="236">
        <v>45665</v>
      </c>
      <c r="B192" s="58" t="s">
        <v>281</v>
      </c>
      <c r="C192" s="58"/>
      <c r="D192" s="71"/>
      <c r="E192" s="80"/>
      <c r="F192" s="237"/>
      <c r="G192" s="232">
        <v>28</v>
      </c>
      <c r="H192" s="81"/>
      <c r="I192" s="277"/>
      <c r="J192" s="277"/>
      <c r="K192" s="277"/>
      <c r="L192" s="277"/>
      <c r="M192" s="277"/>
      <c r="N192" s="277"/>
      <c r="O192" s="277"/>
      <c r="P192" s="277"/>
      <c r="Q192" s="273">
        <v>28</v>
      </c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56"/>
      <c r="BG192" s="257"/>
      <c r="BH192" s="11"/>
    </row>
    <row r="193" spans="1:60" x14ac:dyDescent="0.3">
      <c r="A193" s="236">
        <v>45665</v>
      </c>
      <c r="B193" s="58" t="s">
        <v>265</v>
      </c>
      <c r="C193" s="58"/>
      <c r="D193" s="71"/>
      <c r="E193" s="80"/>
      <c r="F193" s="237"/>
      <c r="G193" s="232">
        <v>20</v>
      </c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>
        <v>20</v>
      </c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56"/>
      <c r="BG193" s="257"/>
      <c r="BH193" s="11"/>
    </row>
    <row r="194" spans="1:60" x14ac:dyDescent="0.3">
      <c r="A194" s="236">
        <v>45671</v>
      </c>
      <c r="B194" s="58" t="s">
        <v>281</v>
      </c>
      <c r="C194" s="58"/>
      <c r="D194" s="71"/>
      <c r="E194" s="80"/>
      <c r="F194" s="237"/>
      <c r="G194" s="232">
        <v>270</v>
      </c>
      <c r="H194" s="81"/>
      <c r="I194" s="277"/>
      <c r="J194" s="277"/>
      <c r="K194" s="277"/>
      <c r="L194" s="277"/>
      <c r="M194" s="277"/>
      <c r="N194" s="277"/>
      <c r="O194" s="277"/>
      <c r="P194" s="277"/>
      <c r="Q194" s="273">
        <v>270</v>
      </c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56"/>
      <c r="BG194" s="257"/>
      <c r="BH194" s="11"/>
    </row>
    <row r="195" spans="1:60" x14ac:dyDescent="0.3">
      <c r="A195" s="236">
        <v>45666</v>
      </c>
      <c r="B195" s="58" t="s">
        <v>166</v>
      </c>
      <c r="C195" s="58"/>
      <c r="D195" s="71"/>
      <c r="E195" s="80"/>
      <c r="F195" s="237">
        <v>69.3</v>
      </c>
      <c r="G195" s="241"/>
      <c r="H195" s="81">
        <v>0.38</v>
      </c>
      <c r="I195" s="277"/>
      <c r="J195" s="277"/>
      <c r="K195" s="277">
        <v>0.38</v>
      </c>
      <c r="L195" s="277"/>
      <c r="M195" s="277"/>
      <c r="N195" s="277"/>
      <c r="O195" s="277"/>
      <c r="P195" s="277"/>
      <c r="Q195" s="273"/>
      <c r="R195" s="273"/>
      <c r="S195" s="84">
        <v>69.3</v>
      </c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56"/>
      <c r="BG195" s="257"/>
      <c r="BH195" s="11"/>
    </row>
    <row r="196" spans="1:60" x14ac:dyDescent="0.3">
      <c r="A196" s="236">
        <v>45677</v>
      </c>
      <c r="B196" s="58" t="s">
        <v>291</v>
      </c>
      <c r="C196" s="58"/>
      <c r="D196" s="71"/>
      <c r="E196" s="80">
        <v>102</v>
      </c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>
        <v>102</v>
      </c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>
        <v>45684</v>
      </c>
      <c r="B197" s="58" t="s">
        <v>240</v>
      </c>
      <c r="C197" s="58"/>
      <c r="D197" s="71"/>
      <c r="E197" s="80">
        <v>15.59</v>
      </c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>
        <v>15.59</v>
      </c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>
        <v>45684</v>
      </c>
      <c r="B198" s="58" t="s">
        <v>296</v>
      </c>
      <c r="C198" s="58"/>
      <c r="D198" s="71"/>
      <c r="E198" s="80">
        <v>69.989999999999995</v>
      </c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>
        <v>69.989999999999995</v>
      </c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>
        <v>45687</v>
      </c>
      <c r="B199" s="58" t="s">
        <v>190</v>
      </c>
      <c r="C199" s="58"/>
      <c r="D199" s="71"/>
      <c r="E199" s="80">
        <v>285.77</v>
      </c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>
        <v>285.77</v>
      </c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>
        <v>45687</v>
      </c>
      <c r="B200" s="58" t="s">
        <v>191</v>
      </c>
      <c r="C200" s="58"/>
      <c r="D200" s="71"/>
      <c r="E200" s="80">
        <v>51.8</v>
      </c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>
        <v>51.8</v>
      </c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>
        <v>45658</v>
      </c>
      <c r="B201" s="58" t="s">
        <v>292</v>
      </c>
      <c r="C201" s="58"/>
      <c r="D201" s="71"/>
      <c r="E201" s="80"/>
      <c r="F201" s="237"/>
      <c r="G201" s="241">
        <v>50</v>
      </c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>
        <v>50</v>
      </c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>
        <v>45658</v>
      </c>
      <c r="B202" s="58" t="s">
        <v>293</v>
      </c>
      <c r="C202" s="58"/>
      <c r="D202" s="71"/>
      <c r="E202" s="80"/>
      <c r="F202" s="237"/>
      <c r="G202" s="241">
        <v>35</v>
      </c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>
        <v>35</v>
      </c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>
        <v>45658</v>
      </c>
      <c r="B203" s="58" t="s">
        <v>294</v>
      </c>
      <c r="C203" s="58"/>
      <c r="D203" s="71"/>
      <c r="E203" s="80"/>
      <c r="F203" s="237"/>
      <c r="G203" s="241">
        <v>25</v>
      </c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>
        <v>25</v>
      </c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>
        <v>45658</v>
      </c>
      <c r="B204" s="58" t="s">
        <v>295</v>
      </c>
      <c r="C204" s="58"/>
      <c r="D204" s="71"/>
      <c r="E204" s="80"/>
      <c r="F204" s="237"/>
      <c r="G204" s="241">
        <v>20</v>
      </c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>
        <v>20</v>
      </c>
      <c r="AX204" s="266"/>
      <c r="AY204" s="269"/>
      <c r="AZ204" s="269"/>
      <c r="BA204" s="269"/>
      <c r="BB204" s="269"/>
      <c r="BC204" s="269"/>
      <c r="BD204" s="269"/>
      <c r="BE204" s="269"/>
      <c r="BF204" s="50">
        <f>SUM(X191:BE204)</f>
        <v>655.15</v>
      </c>
      <c r="BG204" s="15">
        <f>SUM(I191:W204)</f>
        <v>407.68</v>
      </c>
      <c r="BH204" s="11"/>
    </row>
    <row r="205" spans="1:60" x14ac:dyDescent="0.3">
      <c r="A205" s="236">
        <v>45698</v>
      </c>
      <c r="B205" s="58" t="s">
        <v>166</v>
      </c>
      <c r="C205" s="58"/>
      <c r="D205" s="71"/>
      <c r="E205" s="80"/>
      <c r="F205" s="237">
        <v>71.59</v>
      </c>
      <c r="G205" s="241"/>
      <c r="H205" s="81">
        <v>0.4</v>
      </c>
      <c r="I205" s="277"/>
      <c r="J205" s="277"/>
      <c r="K205" s="277">
        <v>0.4</v>
      </c>
      <c r="L205" s="277"/>
      <c r="M205" s="277"/>
      <c r="N205" s="277"/>
      <c r="O205" s="277"/>
      <c r="P205" s="277"/>
      <c r="Q205" s="273"/>
      <c r="R205" s="273"/>
      <c r="S205" s="84">
        <v>71.59</v>
      </c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>
        <v>45695</v>
      </c>
      <c r="B206" s="58" t="s">
        <v>303</v>
      </c>
      <c r="C206" s="58"/>
      <c r="D206" s="71"/>
      <c r="E206" s="80">
        <v>300</v>
      </c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>
        <v>300</v>
      </c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>
        <v>45700</v>
      </c>
      <c r="B207" s="58" t="s">
        <v>304</v>
      </c>
      <c r="C207" s="58"/>
      <c r="D207" s="71"/>
      <c r="E207" s="80">
        <v>636</v>
      </c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>
        <v>636</v>
      </c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50"/>
      <c r="BG207" s="15"/>
      <c r="BH207" s="11"/>
    </row>
    <row r="208" spans="1:60" x14ac:dyDescent="0.3">
      <c r="A208" s="236">
        <v>45689</v>
      </c>
      <c r="B208" s="58" t="s">
        <v>305</v>
      </c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>
        <v>50</v>
      </c>
      <c r="AX208" s="266"/>
      <c r="AY208" s="269"/>
      <c r="AZ208" s="269"/>
      <c r="BA208" s="269"/>
      <c r="BB208" s="269"/>
      <c r="BC208" s="269"/>
      <c r="BD208" s="269"/>
      <c r="BE208" s="269"/>
      <c r="BF208" s="239"/>
      <c r="BG208" s="240"/>
      <c r="BH208" s="11"/>
    </row>
    <row r="209" spans="1:60" x14ac:dyDescent="0.3">
      <c r="A209" s="236">
        <v>45689</v>
      </c>
      <c r="B209" s="58" t="s">
        <v>308</v>
      </c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>
        <v>35</v>
      </c>
      <c r="AX209" s="266"/>
      <c r="AY209" s="269"/>
      <c r="AZ209" s="269"/>
      <c r="BA209" s="269"/>
      <c r="BB209" s="269"/>
      <c r="BC209" s="269"/>
      <c r="BD209" s="269"/>
      <c r="BE209" s="269"/>
      <c r="BF209" s="239"/>
      <c r="BG209" s="240"/>
      <c r="BH209" s="11"/>
    </row>
    <row r="210" spans="1:60" x14ac:dyDescent="0.3">
      <c r="A210" s="236">
        <v>45689</v>
      </c>
      <c r="B210" s="58" t="s">
        <v>307</v>
      </c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>
        <v>25</v>
      </c>
      <c r="AX210" s="266"/>
      <c r="AY210" s="269"/>
      <c r="AZ210" s="269"/>
      <c r="BA210" s="269"/>
      <c r="BB210" s="269"/>
      <c r="BC210" s="269"/>
      <c r="BD210" s="269"/>
      <c r="BE210" s="269"/>
      <c r="BF210" s="239"/>
      <c r="BG210" s="240"/>
      <c r="BH210" s="11"/>
    </row>
    <row r="211" spans="1:60" x14ac:dyDescent="0.3">
      <c r="A211" s="236">
        <v>45689</v>
      </c>
      <c r="B211" s="58" t="s">
        <v>306</v>
      </c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>
        <v>20</v>
      </c>
      <c r="AX211" s="266"/>
      <c r="AY211" s="269"/>
      <c r="AZ211" s="269"/>
      <c r="BA211" s="269"/>
      <c r="BB211" s="269"/>
      <c r="BC211" s="269"/>
      <c r="BD211" s="269"/>
      <c r="BE211" s="269"/>
      <c r="BF211" s="50">
        <f>SUM(X205:BE211)</f>
        <v>1066</v>
      </c>
      <c r="BG211" s="15">
        <f>SUM(I205:W211)</f>
        <v>71.990000000000009</v>
      </c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32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39"/>
      <c r="BG212" s="240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32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39"/>
      <c r="BG213" s="240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32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39"/>
      <c r="BG214" s="240"/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50"/>
      <c r="BG215" s="15"/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56"/>
      <c r="BG216" s="257"/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56"/>
      <c r="BG217" s="257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56"/>
      <c r="BG218" s="257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256"/>
      <c r="BG219" s="257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56"/>
      <c r="BG231" s="257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39"/>
      <c r="BG235" s="240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39"/>
      <c r="BG236" s="240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39"/>
      <c r="BG237" s="240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39"/>
      <c r="BG238" s="240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39"/>
      <c r="BG239" s="240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50"/>
      <c r="BG241" s="15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50"/>
      <c r="BG242" s="15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56"/>
      <c r="BG243" s="257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56"/>
      <c r="BG244" s="257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256"/>
      <c r="BG245" s="257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256"/>
      <c r="BG246" s="257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56"/>
      <c r="BG247" s="257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41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39"/>
      <c r="BG248" s="240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41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39"/>
      <c r="BG249" s="240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41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39"/>
      <c r="BG250" s="240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41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39"/>
      <c r="BG251" s="240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39"/>
      <c r="BG252" s="240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20"/>
      <c r="BG254" s="221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32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50"/>
      <c r="BG255" s="15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32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56"/>
      <c r="BG256" s="257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32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56"/>
      <c r="BG257" s="257"/>
      <c r="BH257" s="11"/>
    </row>
    <row r="258" spans="1:60" x14ac:dyDescent="0.3">
      <c r="A258" s="236"/>
      <c r="B258" s="58"/>
      <c r="C258" s="58"/>
      <c r="D258" s="71"/>
      <c r="E258" s="212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56"/>
      <c r="BG258" s="257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239"/>
      <c r="BG259" s="240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39"/>
      <c r="BG260" s="240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39"/>
      <c r="BG261" s="240"/>
      <c r="BH261" s="11"/>
    </row>
    <row r="262" spans="1:60" x14ac:dyDescent="0.3">
      <c r="A262" s="236"/>
      <c r="B262" s="58"/>
      <c r="C262" s="58"/>
      <c r="D262" s="71"/>
      <c r="E262" s="80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39"/>
      <c r="BG262" s="240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39"/>
      <c r="BG263" s="240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41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41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41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20"/>
      <c r="BG266" s="221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20"/>
      <c r="BG267" s="221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32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50"/>
      <c r="BG270" s="15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56"/>
      <c r="BG271" s="257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41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239"/>
      <c r="BG274" s="240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239"/>
      <c r="BG275" s="240"/>
      <c r="BH275" s="11"/>
    </row>
    <row r="276" spans="1:60" x14ac:dyDescent="0.3">
      <c r="A276" s="236"/>
      <c r="B276" s="58"/>
      <c r="C276" s="58"/>
      <c r="D276" s="71"/>
      <c r="E276" s="80"/>
      <c r="F276" s="241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41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41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41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50"/>
      <c r="BG279" s="15"/>
      <c r="BH279" s="11"/>
    </row>
    <row r="280" spans="1:60" x14ac:dyDescent="0.3">
      <c r="A280" s="236"/>
      <c r="B280" s="58"/>
      <c r="C280" s="58"/>
      <c r="D280" s="71"/>
      <c r="E280" s="80"/>
      <c r="F280" s="241"/>
      <c r="G280" s="237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32"/>
      <c r="G281" s="237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32"/>
      <c r="G282" s="237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36"/>
      <c r="B283" s="58"/>
      <c r="C283" s="58"/>
      <c r="D283" s="71"/>
      <c r="E283" s="80"/>
      <c r="F283" s="232"/>
      <c r="G283" s="237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239"/>
      <c r="BG283" s="240"/>
      <c r="BH283" s="11"/>
    </row>
    <row r="284" spans="1:60" x14ac:dyDescent="0.3">
      <c r="A284" s="236"/>
      <c r="B284" s="58"/>
      <c r="C284" s="58"/>
      <c r="D284" s="71"/>
      <c r="E284" s="80"/>
      <c r="F284" s="237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37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7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59"/>
      <c r="B287" s="58"/>
      <c r="C287" s="58"/>
      <c r="D287" s="71"/>
      <c r="E287" s="80"/>
      <c r="F287" s="237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41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41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80"/>
      <c r="F290" s="241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36"/>
      <c r="B291" s="58"/>
      <c r="C291" s="58"/>
      <c r="D291" s="71"/>
      <c r="E291" s="80"/>
      <c r="F291" s="241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50"/>
      <c r="BG291" s="15"/>
      <c r="BH291" s="11"/>
    </row>
    <row r="292" spans="1:60" x14ac:dyDescent="0.3">
      <c r="A292" s="236"/>
      <c r="B292" s="58"/>
      <c r="C292" s="58"/>
      <c r="D292" s="71"/>
      <c r="E292" s="80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20"/>
      <c r="BG292" s="221"/>
      <c r="BH292" s="11"/>
    </row>
    <row r="293" spans="1:60" x14ac:dyDescent="0.3">
      <c r="A293" s="236"/>
      <c r="B293" s="58"/>
      <c r="C293" s="58"/>
      <c r="D293" s="71"/>
      <c r="E293" s="241"/>
      <c r="F293" s="237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241"/>
      <c r="F294" s="237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241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239"/>
      <c r="BG295" s="240"/>
      <c r="BH295" s="11"/>
    </row>
    <row r="296" spans="1:60" x14ac:dyDescent="0.3">
      <c r="A296" s="236"/>
      <c r="B296" s="58"/>
      <c r="C296" s="58"/>
      <c r="D296" s="71"/>
      <c r="E296" s="237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39"/>
      <c r="BG296" s="240"/>
      <c r="BH296" s="11"/>
    </row>
    <row r="297" spans="1:60" x14ac:dyDescent="0.3">
      <c r="A297" s="236"/>
      <c r="B297" s="58"/>
      <c r="C297" s="58"/>
      <c r="D297" s="71"/>
      <c r="E297" s="237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237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37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80"/>
      <c r="F300" s="237"/>
      <c r="G300" s="241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80"/>
      <c r="F301" s="237"/>
      <c r="G301" s="241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80"/>
      <c r="F302" s="237"/>
      <c r="G302" s="241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80"/>
      <c r="F303" s="237"/>
      <c r="G303" s="241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20"/>
      <c r="BG303" s="221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303" x14ac:dyDescent="0.3">
      <c r="A305" s="236"/>
      <c r="B305" s="58"/>
      <c r="C305" s="58"/>
      <c r="D305" s="71"/>
      <c r="E305" s="80"/>
      <c r="F305" s="237"/>
      <c r="G305" s="232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303" x14ac:dyDescent="0.3">
      <c r="A306" s="236"/>
      <c r="B306" s="58"/>
      <c r="C306" s="58"/>
      <c r="D306" s="71"/>
      <c r="E306" s="80"/>
      <c r="F306" s="237"/>
      <c r="G306" s="232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303" x14ac:dyDescent="0.3">
      <c r="A307" s="236"/>
      <c r="B307" s="58"/>
      <c r="C307" s="58"/>
      <c r="D307" s="71"/>
      <c r="E307" s="80"/>
      <c r="F307" s="237"/>
      <c r="G307" s="232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39"/>
      <c r="BG307" s="240"/>
      <c r="BH307" s="11"/>
    </row>
    <row r="308" spans="1:303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303" x14ac:dyDescent="0.3">
      <c r="A309" s="236"/>
      <c r="B309" s="58"/>
      <c r="C309" s="58"/>
      <c r="D309" s="71"/>
      <c r="E309" s="80"/>
      <c r="F309" s="237"/>
      <c r="G309" s="241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303" x14ac:dyDescent="0.3">
      <c r="A310" s="236"/>
      <c r="B310" s="58"/>
      <c r="C310" s="58"/>
      <c r="D310" s="71"/>
      <c r="E310" s="80"/>
      <c r="F310" s="237"/>
      <c r="G310" s="241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303" x14ac:dyDescent="0.3">
      <c r="A311" s="236"/>
      <c r="B311" s="58"/>
      <c r="C311" s="58"/>
      <c r="D311" s="71"/>
      <c r="E311" s="80"/>
      <c r="F311" s="237"/>
      <c r="G311" s="241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303" x14ac:dyDescent="0.3">
      <c r="A312" s="236"/>
      <c r="B312" s="58"/>
      <c r="C312" s="58"/>
      <c r="D312" s="71"/>
      <c r="E312" s="80"/>
      <c r="F312" s="237"/>
      <c r="G312" s="237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303" x14ac:dyDescent="0.3">
      <c r="A313" s="236"/>
      <c r="B313" s="58"/>
      <c r="C313" s="58"/>
      <c r="D313" s="71"/>
      <c r="E313" s="212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303" x14ac:dyDescent="0.3">
      <c r="A314" s="236"/>
      <c r="B314" s="58"/>
      <c r="C314" s="58"/>
      <c r="D314" s="71"/>
      <c r="E314" s="212"/>
      <c r="F314" s="237"/>
      <c r="G314" s="241"/>
      <c r="H314" s="242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303" x14ac:dyDescent="0.3">
      <c r="A315" s="236"/>
      <c r="B315" s="58"/>
      <c r="C315" s="58"/>
      <c r="D315" s="71"/>
      <c r="E315" s="212"/>
      <c r="F315" s="237"/>
      <c r="G315" s="241"/>
      <c r="H315" s="242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303" x14ac:dyDescent="0.3">
      <c r="A316" s="236"/>
      <c r="B316" s="58"/>
      <c r="C316" s="58"/>
      <c r="D316" s="71"/>
      <c r="E316" s="212"/>
      <c r="F316" s="237"/>
      <c r="G316" s="241"/>
      <c r="H316" s="242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20"/>
      <c r="BG316" s="221"/>
      <c r="BH316" s="11"/>
    </row>
    <row r="317" spans="1:303" x14ac:dyDescent="0.3">
      <c r="A317" s="236"/>
      <c r="B317" s="58"/>
      <c r="C317" s="58"/>
      <c r="D317" s="71"/>
      <c r="E317" s="212"/>
      <c r="F317" s="237"/>
      <c r="G317" s="237"/>
      <c r="H317" s="242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303" s="2" customFormat="1" x14ac:dyDescent="0.3">
      <c r="A318" s="45"/>
      <c r="B318" s="58"/>
      <c r="D318" s="72"/>
      <c r="E318" s="284">
        <f>SUM(E12:E317)</f>
        <v>22932.74</v>
      </c>
      <c r="F318" s="284">
        <f t="shared" ref="F318:BG318" si="0">SUM(F12:F317)</f>
        <v>6219.71</v>
      </c>
      <c r="G318" s="284">
        <f t="shared" si="0"/>
        <v>4619.0499999999993</v>
      </c>
      <c r="H318" s="284">
        <f t="shared" si="0"/>
        <v>4.6400000000000006</v>
      </c>
      <c r="I318" s="284">
        <f t="shared" si="0"/>
        <v>10935</v>
      </c>
      <c r="J318" s="284">
        <f t="shared" si="0"/>
        <v>1450.02</v>
      </c>
      <c r="K318" s="284">
        <f t="shared" si="0"/>
        <v>66.83</v>
      </c>
      <c r="L318" s="284">
        <f t="shared" si="0"/>
        <v>150</v>
      </c>
      <c r="M318" s="284">
        <f t="shared" si="0"/>
        <v>0</v>
      </c>
      <c r="N318" s="284">
        <f t="shared" si="0"/>
        <v>422.8</v>
      </c>
      <c r="O318" s="284">
        <f t="shared" si="0"/>
        <v>330</v>
      </c>
      <c r="P318" s="284">
        <f t="shared" si="0"/>
        <v>45.239999999999995</v>
      </c>
      <c r="Q318" s="284">
        <f t="shared" si="0"/>
        <v>1677</v>
      </c>
      <c r="R318" s="284">
        <f t="shared" si="0"/>
        <v>2700</v>
      </c>
      <c r="S318" s="284">
        <f t="shared" si="0"/>
        <v>756.54000000000008</v>
      </c>
      <c r="T318" s="284">
        <f t="shared" si="0"/>
        <v>100</v>
      </c>
      <c r="U318" s="284">
        <f t="shared" si="0"/>
        <v>2636.76</v>
      </c>
      <c r="V318" s="284">
        <f t="shared" si="0"/>
        <v>219.13</v>
      </c>
      <c r="W318" s="284">
        <f t="shared" si="0"/>
        <v>0</v>
      </c>
      <c r="X318" s="284">
        <f t="shared" si="0"/>
        <v>2868.55</v>
      </c>
      <c r="Y318" s="284">
        <f t="shared" si="0"/>
        <v>471.8</v>
      </c>
      <c r="Z318" s="284">
        <f t="shared" si="0"/>
        <v>85.72</v>
      </c>
      <c r="AA318" s="284">
        <f t="shared" si="0"/>
        <v>40</v>
      </c>
      <c r="AB318" s="284">
        <f t="shared" si="0"/>
        <v>82.37</v>
      </c>
      <c r="AC318" s="284">
        <f t="shared" si="0"/>
        <v>2227.2599999999998</v>
      </c>
      <c r="AD318" s="284">
        <f t="shared" si="0"/>
        <v>0</v>
      </c>
      <c r="AE318" s="284">
        <f t="shared" si="0"/>
        <v>0</v>
      </c>
      <c r="AF318" s="284">
        <f t="shared" si="0"/>
        <v>120</v>
      </c>
      <c r="AG318" s="284">
        <f t="shared" si="0"/>
        <v>0</v>
      </c>
      <c r="AH318" s="284">
        <f t="shared" si="0"/>
        <v>476</v>
      </c>
      <c r="AI318" s="284">
        <f t="shared" si="0"/>
        <v>45.239999999999995</v>
      </c>
      <c r="AJ318" s="284">
        <f t="shared" si="0"/>
        <v>211.76</v>
      </c>
      <c r="AK318" s="284">
        <f t="shared" si="0"/>
        <v>0</v>
      </c>
      <c r="AL318" s="284">
        <f t="shared" si="0"/>
        <v>330</v>
      </c>
      <c r="AM318" s="284">
        <f t="shared" si="0"/>
        <v>792.28</v>
      </c>
      <c r="AN318" s="284">
        <f t="shared" si="0"/>
        <v>0</v>
      </c>
      <c r="AO318" s="284">
        <f t="shared" si="0"/>
        <v>0</v>
      </c>
      <c r="AP318" s="284">
        <f t="shared" si="0"/>
        <v>750.28000000000009</v>
      </c>
      <c r="AQ318" s="284">
        <f t="shared" si="0"/>
        <v>0</v>
      </c>
      <c r="AR318" s="284">
        <f t="shared" si="0"/>
        <v>0</v>
      </c>
      <c r="AS318" s="284">
        <f t="shared" si="0"/>
        <v>303.76</v>
      </c>
      <c r="AT318" s="284">
        <f t="shared" si="0"/>
        <v>917.71</v>
      </c>
      <c r="AU318" s="284">
        <f t="shared" si="0"/>
        <v>636</v>
      </c>
      <c r="AV318" s="284">
        <f t="shared" si="0"/>
        <v>20</v>
      </c>
      <c r="AW318" s="284">
        <f t="shared" si="0"/>
        <v>1671.0900000000001</v>
      </c>
      <c r="AX318" s="284">
        <f t="shared" si="0"/>
        <v>192</v>
      </c>
      <c r="AY318" s="284">
        <f t="shared" si="0"/>
        <v>0</v>
      </c>
      <c r="AZ318" s="284">
        <f t="shared" si="0"/>
        <v>0</v>
      </c>
      <c r="BA318" s="284">
        <f t="shared" si="0"/>
        <v>0</v>
      </c>
      <c r="BB318" s="284">
        <f t="shared" si="0"/>
        <v>0</v>
      </c>
      <c r="BC318" s="284">
        <f t="shared" si="0"/>
        <v>0</v>
      </c>
      <c r="BD318" s="284">
        <f t="shared" si="0"/>
        <v>0</v>
      </c>
      <c r="BE318" s="284">
        <f t="shared" si="0"/>
        <v>175</v>
      </c>
      <c r="BF318" s="284">
        <f t="shared" si="0"/>
        <v>12416.82</v>
      </c>
      <c r="BG318" s="284">
        <f t="shared" si="0"/>
        <v>21489.32</v>
      </c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  <c r="JD318" s="1"/>
      <c r="JE318" s="1"/>
      <c r="JF318" s="1"/>
      <c r="JG318" s="1"/>
      <c r="JH318" s="1"/>
      <c r="JI318" s="1"/>
      <c r="JJ318" s="1"/>
      <c r="JK318" s="1"/>
      <c r="JL318" s="1"/>
      <c r="JM318" s="1"/>
      <c r="JN318" s="1"/>
      <c r="JO318" s="1"/>
      <c r="JP318" s="1"/>
      <c r="JQ318" s="1"/>
      <c r="JR318" s="1"/>
      <c r="JS318" s="1"/>
      <c r="JT318" s="1"/>
      <c r="JU318" s="1"/>
      <c r="JV318" s="1"/>
      <c r="JW318" s="1"/>
      <c r="JX318" s="1"/>
      <c r="JY318" s="1"/>
      <c r="JZ318" s="1"/>
      <c r="KA318" s="1"/>
      <c r="KB318" s="1"/>
      <c r="KC318" s="1"/>
      <c r="KD318" s="1"/>
      <c r="KE318" s="1"/>
      <c r="KF318" s="1"/>
      <c r="KG318" s="1"/>
      <c r="KH318" s="1"/>
      <c r="KI318" s="1"/>
      <c r="KJ318" s="1"/>
      <c r="KK318" s="1"/>
      <c r="KL318" s="1"/>
      <c r="KM318" s="1"/>
      <c r="KN318" s="1"/>
      <c r="KO318" s="1"/>
      <c r="KP318" s="1"/>
      <c r="KQ318" s="1"/>
    </row>
    <row r="319" spans="1:303" ht="13.5" thickBot="1" x14ac:dyDescent="0.35">
      <c r="A319" s="44"/>
      <c r="B319" s="58"/>
      <c r="C319" s="12"/>
      <c r="D319" s="73"/>
      <c r="E319" s="82" t="e">
        <f>E51+E52+#REF!+#REF!+#REF!</f>
        <v>#REF!</v>
      </c>
      <c r="F319" s="206">
        <f>F26+F47+F50</f>
        <v>0</v>
      </c>
      <c r="G319" s="206" t="e">
        <f>SUM(#REF!)+#REF!+#REF!</f>
        <v>#REF!</v>
      </c>
      <c r="H319" s="207" t="e">
        <f>H51+#REF!+#REF!+#REF!+#REF!+#REF!+#REF!</f>
        <v>#REF!</v>
      </c>
      <c r="I319" s="282"/>
      <c r="J319" s="283"/>
      <c r="K319" s="283"/>
      <c r="L319" s="283"/>
      <c r="M319" s="283"/>
      <c r="N319" s="283"/>
      <c r="O319" s="283"/>
      <c r="P319" s="283"/>
      <c r="Q319" s="274"/>
      <c r="R319" s="274"/>
      <c r="S319" s="86"/>
      <c r="T319" s="86"/>
      <c r="U319" s="86"/>
      <c r="V319" s="86"/>
      <c r="W319" s="86"/>
      <c r="X319" s="91"/>
      <c r="Y319" s="91"/>
      <c r="Z319" s="91"/>
      <c r="AA319" s="91"/>
      <c r="AB319" s="91"/>
      <c r="AC319" s="91"/>
      <c r="AD319" s="91"/>
      <c r="AE319" s="91"/>
      <c r="AF319" s="91"/>
      <c r="AG319" s="91"/>
      <c r="AH319" s="91"/>
      <c r="AI319" s="91"/>
      <c r="AJ319" s="91"/>
      <c r="AK319" s="91"/>
      <c r="AL319" s="91"/>
      <c r="AM319" s="91"/>
      <c r="AN319" s="91"/>
      <c r="AO319" s="91"/>
      <c r="AP319" s="91"/>
      <c r="AQ319" s="91"/>
      <c r="AR319" s="91"/>
      <c r="AS319" s="91"/>
      <c r="AT319" s="91"/>
      <c r="AU319" s="91"/>
      <c r="AV319" s="91"/>
      <c r="AW319" s="91"/>
      <c r="AX319" s="91"/>
      <c r="AY319" s="91"/>
      <c r="AZ319" s="91"/>
      <c r="BA319" s="91"/>
      <c r="BB319" s="91"/>
      <c r="BC319" s="91"/>
      <c r="BD319" s="91"/>
      <c r="BE319" s="311"/>
      <c r="BF319" s="51"/>
      <c r="BG319" s="14"/>
      <c r="BH319" s="11"/>
    </row>
    <row r="320" spans="1:303" x14ac:dyDescent="0.3">
      <c r="A320" s="41"/>
      <c r="B320" s="3"/>
      <c r="C320" s="3"/>
      <c r="D320" s="54"/>
      <c r="E320" s="13"/>
      <c r="F320" s="13"/>
      <c r="G320" s="13"/>
      <c r="H320" s="13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8"/>
      <c r="BB320" s="28"/>
      <c r="BC320" s="28"/>
      <c r="BD320" s="28"/>
      <c r="BE320" s="312"/>
      <c r="BF320" s="52"/>
      <c r="BG320" s="16"/>
      <c r="BH320" s="11"/>
    </row>
    <row r="321" spans="1:60" s="1" customFormat="1" x14ac:dyDescent="0.3">
      <c r="A321" s="45"/>
      <c r="B321" s="17"/>
      <c r="C321" s="17"/>
      <c r="D321" s="55"/>
      <c r="E321" s="4"/>
      <c r="F321" s="4"/>
      <c r="G321" s="4"/>
      <c r="H321" s="4"/>
      <c r="I321" s="64"/>
      <c r="J321" s="64">
        <f>SUM(I318:W318)</f>
        <v>21489.320000000003</v>
      </c>
      <c r="K321" s="61"/>
      <c r="L321" s="61"/>
      <c r="M321" s="61"/>
      <c r="N321" s="61"/>
      <c r="O321" s="61"/>
      <c r="P321" s="61"/>
      <c r="Q321" s="61"/>
      <c r="R321" s="61"/>
      <c r="S321" s="4"/>
      <c r="T321" s="4"/>
      <c r="U321" s="4"/>
      <c r="V321" s="4"/>
      <c r="W321" s="4"/>
      <c r="X321" s="32"/>
      <c r="Y321" s="18">
        <f>SUM(X318:BE318)</f>
        <v>12416.82</v>
      </c>
      <c r="Z321" s="18"/>
      <c r="AA321" s="32"/>
      <c r="AB321" s="32"/>
      <c r="AC321" s="32"/>
      <c r="AD321" s="32"/>
      <c r="AE321" s="32"/>
      <c r="AF321" s="32"/>
      <c r="AG321" s="32"/>
      <c r="AH321" s="32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313"/>
      <c r="BF321" s="52"/>
      <c r="BG321" s="16"/>
      <c r="BH321" s="19"/>
    </row>
    <row r="322" spans="1:60" x14ac:dyDescent="0.3">
      <c r="A322" s="41"/>
      <c r="B322" s="3"/>
      <c r="C322" s="3"/>
      <c r="D322" s="54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28"/>
      <c r="BB322" s="28"/>
      <c r="BC322" s="28"/>
      <c r="BD322" s="28"/>
      <c r="BE322" s="312"/>
      <c r="BF322" s="52"/>
      <c r="BG322" s="16"/>
      <c r="BH322" s="11"/>
    </row>
    <row r="323" spans="1:60" ht="13.5" thickBot="1" x14ac:dyDescent="0.35">
      <c r="A323" s="46"/>
      <c r="B323" s="47"/>
      <c r="C323" s="47"/>
      <c r="D323" s="56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48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R323" s="33"/>
      <c r="AS323" s="33"/>
      <c r="AT323" s="33"/>
      <c r="AU323" s="33"/>
      <c r="AV323" s="33"/>
      <c r="AW323" s="33"/>
      <c r="AX323" s="33"/>
      <c r="AY323" s="33"/>
      <c r="AZ323" s="33"/>
      <c r="BA323" s="33"/>
      <c r="BB323" s="33"/>
      <c r="BC323" s="33"/>
      <c r="BD323" s="33"/>
      <c r="BE323" s="314"/>
      <c r="BF323" s="68"/>
      <c r="BG323" s="69"/>
      <c r="BH323" s="11"/>
    </row>
    <row r="324" spans="1:60" x14ac:dyDescent="0.3">
      <c r="BF324" s="35"/>
      <c r="BG324" s="19"/>
    </row>
    <row r="325" spans="1:60" x14ac:dyDescent="0.3">
      <c r="AA325" s="36"/>
      <c r="BF325" s="19"/>
      <c r="BG325" s="19">
        <f>BG318-BF318</f>
        <v>9072.5</v>
      </c>
    </row>
    <row r="326" spans="1:60" x14ac:dyDescent="0.3"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35"/>
      <c r="BF326" s="61"/>
      <c r="BG326" s="19"/>
    </row>
    <row r="327" spans="1:60" x14ac:dyDescent="0.3">
      <c r="BF327" s="35"/>
      <c r="BG327" s="19"/>
    </row>
    <row r="328" spans="1:60" x14ac:dyDescent="0.3">
      <c r="BF328" s="35"/>
      <c r="BG328" s="19"/>
    </row>
    <row r="329" spans="1:60" x14ac:dyDescent="0.3">
      <c r="BF329" s="35"/>
      <c r="BG329" s="19"/>
    </row>
    <row r="330" spans="1:60" x14ac:dyDescent="0.3">
      <c r="BF330" s="35"/>
      <c r="BG330" s="19"/>
    </row>
    <row r="331" spans="1:60" x14ac:dyDescent="0.3">
      <c r="BF331" s="35"/>
      <c r="BG331" s="19"/>
    </row>
    <row r="332" spans="1:60" x14ac:dyDescent="0.3">
      <c r="BF332" s="35"/>
      <c r="BG332" s="19"/>
    </row>
    <row r="333" spans="1:60" x14ac:dyDescent="0.3">
      <c r="BF333" s="35"/>
      <c r="BG333" s="19"/>
    </row>
    <row r="334" spans="1:60" x14ac:dyDescent="0.3">
      <c r="BF334" s="35"/>
      <c r="BG334" s="19"/>
    </row>
    <row r="335" spans="1:60" x14ac:dyDescent="0.3">
      <c r="BF335" s="35"/>
      <c r="BG335" s="19"/>
    </row>
    <row r="336" spans="1:60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7"/>
      <c r="BG406" s="21"/>
    </row>
    <row r="407" spans="58:59" x14ac:dyDescent="0.3">
      <c r="BF407" s="37"/>
      <c r="BG407" s="21"/>
    </row>
    <row r="408" spans="58:59" x14ac:dyDescent="0.3">
      <c r="BF408" s="37"/>
      <c r="BG408" s="21"/>
    </row>
    <row r="409" spans="58:59" x14ac:dyDescent="0.3">
      <c r="BF409" s="37"/>
      <c r="BG409" s="21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</sheetData>
  <autoFilter ref="A4:BH18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H1" zoomScaleNormal="100" workbookViewId="0">
      <selection activeCell="N10" sqref="N10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>
        <v>9802.52</v>
      </c>
      <c r="L9" s="250">
        <v>9376.16</v>
      </c>
      <c r="M9" s="250">
        <v>8851.01</v>
      </c>
      <c r="N9" s="250">
        <v>7915.01</v>
      </c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>
        <v>81530.8</v>
      </c>
      <c r="L10" s="160">
        <v>81593.34</v>
      </c>
      <c r="M10" s="160">
        <v>81662.64</v>
      </c>
      <c r="N10" s="160">
        <v>81734.23</v>
      </c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>
        <v>7268.43</v>
      </c>
      <c r="L11" s="160">
        <v>8941.34</v>
      </c>
      <c r="M11" s="160">
        <v>9179.34</v>
      </c>
      <c r="N11" s="160">
        <v>9179.34</v>
      </c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>
        <v>451.26</v>
      </c>
      <c r="L12" s="160">
        <v>451.61</v>
      </c>
      <c r="M12" s="160">
        <v>451.99</v>
      </c>
      <c r="N12" s="160">
        <v>452.39</v>
      </c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99053.01</v>
      </c>
      <c r="L13" s="163">
        <f t="shared" si="0"/>
        <v>100362.45</v>
      </c>
      <c r="M13" s="163">
        <f t="shared" si="0"/>
        <v>100144.98</v>
      </c>
      <c r="N13" s="163">
        <f t="shared" si="0"/>
        <v>99280.969999999987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-9.3100000000122236</v>
      </c>
      <c r="L16" s="172">
        <f t="shared" si="1"/>
        <v>1309.4400000000023</v>
      </c>
      <c r="M16" s="172">
        <f t="shared" si="1"/>
        <v>-217.47000000000116</v>
      </c>
      <c r="N16" s="172">
        <f t="shared" si="1"/>
        <v>-864.01000000000931</v>
      </c>
      <c r="O16" s="172">
        <f t="shared" si="1"/>
        <v>-99280.969999999987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receiptsandpayment!BG164</f>
        <v>533.05000000000007</v>
      </c>
      <c r="L19" s="178">
        <f>receiptsandpayment!BG190</f>
        <v>2584.69</v>
      </c>
      <c r="M19" s="178">
        <f>receiptsandpayment!BG204</f>
        <v>407.68</v>
      </c>
      <c r="N19" s="178">
        <f>receiptsandpayment!BG211</f>
        <v>71.990000000000009</v>
      </c>
      <c r="O19" s="178">
        <f>receiptsandpayment!BG211</f>
        <v>71.990000000000009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530.22</v>
      </c>
      <c r="K20" s="181">
        <f>receiptsandpayment!BF164</f>
        <v>592.36</v>
      </c>
      <c r="L20" s="181">
        <f>receiptsandpayment!BF190</f>
        <v>1195.25</v>
      </c>
      <c r="M20" s="181">
        <f>receiptsandpayment!BF204</f>
        <v>655.15</v>
      </c>
      <c r="N20" s="181">
        <f>receiptsandpayment!BF211</f>
        <v>1066</v>
      </c>
      <c r="O20" s="180">
        <f>receiptsandpayment!BF211</f>
        <v>1066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2946.8900000000003</v>
      </c>
      <c r="K21" s="183">
        <f t="shared" si="2"/>
        <v>-59.309999999999945</v>
      </c>
      <c r="L21" s="183">
        <f t="shared" si="2"/>
        <v>1389.44</v>
      </c>
      <c r="M21" s="183">
        <f t="shared" si="2"/>
        <v>-247.46999999999997</v>
      </c>
      <c r="N21" s="183">
        <f t="shared" si="2"/>
        <v>-994.01</v>
      </c>
      <c r="O21" s="183">
        <f t="shared" si="2"/>
        <v>-994.01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9.9999999999990905</v>
      </c>
      <c r="K25" s="190">
        <f t="shared" si="3"/>
        <v>49.999999999987722</v>
      </c>
      <c r="L25" s="190">
        <f t="shared" si="3"/>
        <v>-79.999999999997726</v>
      </c>
      <c r="M25" s="190">
        <f t="shared" si="3"/>
        <v>29.999999999998806</v>
      </c>
      <c r="N25" s="190">
        <f t="shared" si="3"/>
        <v>129.99999999999068</v>
      </c>
      <c r="O25" s="190">
        <f t="shared" si="3"/>
        <v>-98286.959999999992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237</v>
      </c>
      <c r="G28" s="205" t="s">
        <v>245</v>
      </c>
      <c r="H28" s="205" t="s">
        <v>262</v>
      </c>
      <c r="I28" s="205" t="s">
        <v>285</v>
      </c>
      <c r="J28" s="205" t="s">
        <v>273</v>
      </c>
      <c r="K28" s="208" t="s">
        <v>288</v>
      </c>
      <c r="L28" s="209" t="s">
        <v>284</v>
      </c>
      <c r="M28" s="209" t="s">
        <v>298</v>
      </c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45</v>
      </c>
      <c r="J29" s="192">
        <v>120</v>
      </c>
      <c r="K29" s="193">
        <v>20</v>
      </c>
      <c r="L29" s="193">
        <v>80</v>
      </c>
      <c r="M29" s="194">
        <v>100</v>
      </c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246</v>
      </c>
      <c r="F30" s="205" t="s">
        <v>258</v>
      </c>
      <c r="G30" s="216" t="s">
        <v>266</v>
      </c>
      <c r="H30" s="216" t="s">
        <v>287</v>
      </c>
      <c r="I30" s="216" t="s">
        <v>286</v>
      </c>
      <c r="J30" s="218" t="s">
        <v>302</v>
      </c>
      <c r="K30" s="218" t="s">
        <v>297</v>
      </c>
      <c r="L30" s="209"/>
      <c r="M30" s="258" t="s">
        <v>299</v>
      </c>
      <c r="N30" s="209" t="s">
        <v>309</v>
      </c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95</v>
      </c>
      <c r="J31" s="193">
        <v>130</v>
      </c>
      <c r="K31" s="193">
        <v>70</v>
      </c>
      <c r="L31" s="194">
        <v>0</v>
      </c>
      <c r="M31" s="194">
        <v>130</v>
      </c>
      <c r="N31" s="192">
        <v>130</v>
      </c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10</v>
      </c>
      <c r="K32" s="196">
        <f t="shared" si="5"/>
        <v>50</v>
      </c>
      <c r="L32" s="196">
        <f t="shared" si="5"/>
        <v>-80</v>
      </c>
      <c r="M32" s="196">
        <f t="shared" si="5"/>
        <v>30</v>
      </c>
      <c r="N32" s="196">
        <f t="shared" si="5"/>
        <v>130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zoomScaleNormal="100" workbookViewId="0">
      <pane ySplit="6" topLeftCell="A86" activePane="bottomLeft" state="frozen"/>
      <selection pane="bottomLeft" activeCell="I95" sqref="I95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341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receiptsandpayment!I318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receiptsandpayment!J318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receiptsandpayment!K318</f>
        <v>66.83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receiptsandpayment!L318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receiptsandpayment!M318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receiptsandpayment!N318</f>
        <v>422.8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receiptsandpayment!O318</f>
        <v>330</v>
      </c>
    </row>
    <row r="19" spans="1:9" x14ac:dyDescent="0.25">
      <c r="A19" s="285"/>
      <c r="B19" s="286" t="s">
        <v>268</v>
      </c>
      <c r="C19" s="287"/>
      <c r="D19" s="288"/>
      <c r="E19" s="288"/>
      <c r="F19" s="288"/>
      <c r="G19" s="288"/>
      <c r="H19" s="288"/>
      <c r="I19" s="288">
        <f>receiptsandpayment!P318</f>
        <v>45.239999999999995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receiptsandpayment!Q318</f>
        <v>1677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receiptsandpayment!R318</f>
        <v>2700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receiptsandpayment!S318</f>
        <v>756.54000000000008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receiptsandpayment!T318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receiptsandpayment!U318</f>
        <v>2636.76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receiptsandpayment!V318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receiptsandpayment!W318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21489.320000000003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13399.890000000003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receiptsandpayment!X318</f>
        <v>2868.55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receiptsandpayment!Y318</f>
        <v>471.8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receiptsandpayment!Z318</f>
        <v>85.72</v>
      </c>
      <c r="K33" s="93">
        <f>SUM(I33:I66)</f>
        <v>9076.4699999999993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receiptsandpayment!AA318</f>
        <v>40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receiptsandpayment!AB318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receiptsandpayment!AC318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receiptsandpayment!AD318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receiptsandpayment!AE318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receiptsandpayment!AF318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receiptsandpayment!AG318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receiptsandpayment!AH318</f>
        <v>476</v>
      </c>
    </row>
    <row r="42" spans="1:11" ht="13" thickBot="1" x14ac:dyDescent="0.3">
      <c r="A42" s="295"/>
      <c r="B42" s="298" t="s">
        <v>269</v>
      </c>
      <c r="C42" s="300"/>
      <c r="D42" s="300"/>
      <c r="E42" s="300"/>
      <c r="F42" s="300"/>
      <c r="G42" s="300"/>
      <c r="H42" s="322"/>
      <c r="I42" s="300">
        <f>receiptsandpayment!AI318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receiptsandpayment!AJ318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receiptsandpayment!AK318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receiptsandpayment!AL318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receiptsandpayment!AM318</f>
        <v>792.28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receiptsandpayment!AN318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receiptsandpayment!AO318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receiptsandpayment!AP318</f>
        <v>750.28000000000009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receiptsandpayment!AQ318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receiptsandpayment!AR318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receiptsandpayment!AS318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receiptsandpayment!AT318</f>
        <v>917.71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receiptsandpayment!AU318</f>
        <v>636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receiptsandpayment!AV318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receiptsandpayment!AW318</f>
        <v>1671.0900000000001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receiptsandpayment!AX318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receiptsandpayment!AY318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receiptsandpayment!AZ318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receiptsandpayment!BA318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receiptsandpayment!BB318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receiptsandpayment!BC318</f>
        <v>0</v>
      </c>
    </row>
    <row r="65" spans="1:9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receiptsandpayment!BD318</f>
        <v>0</v>
      </c>
    </row>
    <row r="66" spans="1:9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receiptsandpayment!BE318</f>
        <v>175</v>
      </c>
    </row>
    <row r="67" spans="1:9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12416.82</v>
      </c>
    </row>
    <row r="68" spans="1:9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9828.02</v>
      </c>
    </row>
    <row r="69" spans="1:9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9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9072.5000000000036</v>
      </c>
    </row>
    <row r="71" spans="1:9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9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88153.73000000001</v>
      </c>
      <c r="I72" s="141">
        <f>H9+I70</f>
        <v>98855.97</v>
      </c>
    </row>
    <row r="73" spans="1:9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9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9" s="136" customFormat="1" ht="15.5" x14ac:dyDescent="0.35">
      <c r="A75" s="133"/>
      <c r="B75" s="231" t="s">
        <v>247</v>
      </c>
      <c r="C75" s="137"/>
      <c r="D75" s="137"/>
      <c r="E75" s="137"/>
      <c r="F75" s="137"/>
      <c r="G75" s="137"/>
      <c r="H75" s="137"/>
      <c r="I75" s="137">
        <v>85</v>
      </c>
    </row>
    <row r="76" spans="1:9" s="136" customFormat="1" ht="15.5" x14ac:dyDescent="0.35">
      <c r="A76" s="133"/>
      <c r="B76" s="231" t="s">
        <v>260</v>
      </c>
      <c r="C76" s="137"/>
      <c r="D76" s="137"/>
      <c r="E76" s="137"/>
      <c r="F76" s="137"/>
      <c r="G76" s="137"/>
      <c r="H76" s="137"/>
      <c r="I76" s="137">
        <v>35</v>
      </c>
    </row>
    <row r="77" spans="1:9" s="136" customFormat="1" ht="15.5" x14ac:dyDescent="0.35">
      <c r="A77" s="133"/>
      <c r="B77" s="231" t="s">
        <v>267</v>
      </c>
      <c r="C77" s="137"/>
      <c r="D77" s="137"/>
      <c r="E77" s="137"/>
      <c r="F77" s="137"/>
      <c r="G77" s="137"/>
      <c r="H77" s="137"/>
      <c r="I77" s="137">
        <v>45</v>
      </c>
    </row>
    <row r="78" spans="1:9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9" s="136" customFormat="1" ht="15.5" x14ac:dyDescent="0.35">
      <c r="A79" s="133"/>
      <c r="B79" s="231" t="s">
        <v>300</v>
      </c>
      <c r="C79" s="137"/>
      <c r="D79" s="137"/>
      <c r="E79" s="137"/>
      <c r="F79" s="137"/>
      <c r="G79" s="137"/>
      <c r="H79" s="137"/>
      <c r="I79" s="137">
        <v>130</v>
      </c>
    </row>
    <row r="80" spans="1:9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99150.97</v>
      </c>
    </row>
    <row r="82" spans="2:9" ht="13" x14ac:dyDescent="0.3">
      <c r="B82" s="145" t="s">
        <v>70</v>
      </c>
      <c r="E82" s="214"/>
      <c r="G82" s="214"/>
      <c r="I82" s="222" t="s">
        <v>206</v>
      </c>
    </row>
    <row r="83" spans="2:9" ht="14" x14ac:dyDescent="0.3">
      <c r="B83" s="148" t="s">
        <v>217</v>
      </c>
      <c r="C83" s="136"/>
      <c r="E83" s="124"/>
      <c r="G83" s="124"/>
      <c r="I83" s="74">
        <v>89783.47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21489.320000000003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12416.82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98855.97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7915.01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9179.34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452.39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81734.23</v>
      </c>
    </row>
    <row r="93" spans="2:9" ht="13" x14ac:dyDescent="0.3">
      <c r="B93" s="103" t="s">
        <v>79</v>
      </c>
      <c r="E93" s="124"/>
      <c r="G93" s="124"/>
      <c r="I93" s="124">
        <f>SUM(I89:I92)</f>
        <v>99280.97</v>
      </c>
    </row>
    <row r="94" spans="2:9" x14ac:dyDescent="0.25">
      <c r="B94" s="124" t="s">
        <v>80</v>
      </c>
      <c r="E94" s="124"/>
      <c r="G94" s="124"/>
      <c r="I94" s="148">
        <v>425</v>
      </c>
    </row>
    <row r="95" spans="2:9" ht="13.5" thickBot="1" x14ac:dyDescent="0.35">
      <c r="B95" s="19" t="s">
        <v>290</v>
      </c>
      <c r="D95" s="147"/>
      <c r="E95" s="146"/>
      <c r="F95" s="147"/>
      <c r="G95" s="146"/>
      <c r="H95" s="147"/>
      <c r="I95" s="146">
        <f>I93-I94</f>
        <v>98855.97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4" t="s">
        <v>124</v>
      </c>
      <c r="B1" s="356" t="s">
        <v>141</v>
      </c>
      <c r="C1" s="356" t="s">
        <v>154</v>
      </c>
      <c r="D1" s="357" t="s">
        <v>125</v>
      </c>
      <c r="E1" s="359" t="s">
        <v>126</v>
      </c>
    </row>
    <row r="2" spans="1:12" ht="15.75" customHeight="1" thickBot="1" x14ac:dyDescent="0.3">
      <c r="A2" s="355"/>
      <c r="B2" s="345"/>
      <c r="C2" s="345"/>
      <c r="D2" s="358"/>
      <c r="E2" s="345"/>
    </row>
    <row r="3" spans="1:12" ht="15.75" customHeight="1" x14ac:dyDescent="0.25">
      <c r="A3" s="342" t="s">
        <v>127</v>
      </c>
      <c r="B3" s="344">
        <v>10935</v>
      </c>
      <c r="C3" s="344">
        <v>10935</v>
      </c>
      <c r="D3" s="350">
        <f>C3-B3</f>
        <v>0</v>
      </c>
      <c r="E3" s="348" t="s">
        <v>130</v>
      </c>
    </row>
    <row r="4" spans="1:12" ht="15.75" customHeight="1" thickBot="1" x14ac:dyDescent="0.3">
      <c r="A4" s="352"/>
      <c r="B4" s="345"/>
      <c r="C4" s="345"/>
      <c r="D4" s="351"/>
      <c r="E4" s="349"/>
    </row>
    <row r="5" spans="1:12" ht="15.75" customHeight="1" x14ac:dyDescent="0.25">
      <c r="A5" s="342" t="s">
        <v>128</v>
      </c>
      <c r="B5" s="344">
        <v>9031</v>
      </c>
      <c r="C5" s="344">
        <v>13615</v>
      </c>
      <c r="D5" s="350">
        <f>C5-B5</f>
        <v>4584</v>
      </c>
      <c r="E5" s="348" t="s">
        <v>194</v>
      </c>
    </row>
    <row r="6" spans="1:12" ht="15.75" customHeight="1" thickBot="1" x14ac:dyDescent="0.4">
      <c r="A6" s="343"/>
      <c r="B6" s="345"/>
      <c r="C6" s="345"/>
      <c r="D6" s="351"/>
      <c r="E6" s="349"/>
      <c r="J6" s="243"/>
      <c r="L6" s="243"/>
    </row>
    <row r="7" spans="1:12" ht="15.75" customHeight="1" x14ac:dyDescent="0.25">
      <c r="A7" s="352" t="s">
        <v>129</v>
      </c>
      <c r="B7" s="344">
        <v>3751</v>
      </c>
      <c r="C7" s="344">
        <v>3973</v>
      </c>
      <c r="D7" s="350">
        <f>C7-B7</f>
        <v>222</v>
      </c>
      <c r="E7" s="348" t="s">
        <v>130</v>
      </c>
    </row>
    <row r="8" spans="1:12" ht="15.75" customHeight="1" thickBot="1" x14ac:dyDescent="0.3">
      <c r="A8" s="352"/>
      <c r="B8" s="345"/>
      <c r="C8" s="345"/>
      <c r="D8" s="351"/>
      <c r="E8" s="349"/>
    </row>
    <row r="9" spans="1:12" ht="15.75" customHeight="1" x14ac:dyDescent="0.25">
      <c r="A9" s="342" t="s">
        <v>131</v>
      </c>
      <c r="B9" s="344">
        <v>0</v>
      </c>
      <c r="C9" s="344">
        <v>0</v>
      </c>
      <c r="D9" s="350">
        <f>C9-B9</f>
        <v>0</v>
      </c>
      <c r="E9" s="348" t="s">
        <v>130</v>
      </c>
    </row>
    <row r="10" spans="1:12" ht="15.75" customHeight="1" thickBot="1" x14ac:dyDescent="0.3">
      <c r="A10" s="343"/>
      <c r="B10" s="345"/>
      <c r="C10" s="345"/>
      <c r="D10" s="351"/>
      <c r="E10" s="349"/>
    </row>
    <row r="11" spans="1:12" ht="15.75" customHeight="1" x14ac:dyDescent="0.25">
      <c r="A11" s="352" t="s">
        <v>132</v>
      </c>
      <c r="B11" s="344">
        <v>18919</v>
      </c>
      <c r="C11" s="344">
        <v>11356</v>
      </c>
      <c r="D11" s="350">
        <f>C11-B11</f>
        <v>-7563</v>
      </c>
      <c r="E11" s="353" t="s">
        <v>195</v>
      </c>
    </row>
    <row r="12" spans="1:12" ht="15.75" customHeight="1" thickBot="1" x14ac:dyDescent="0.3">
      <c r="A12" s="352"/>
      <c r="B12" s="345"/>
      <c r="C12" s="345"/>
      <c r="D12" s="351"/>
      <c r="E12" s="349"/>
    </row>
    <row r="13" spans="1:12" ht="15.75" customHeight="1" x14ac:dyDescent="0.25">
      <c r="A13" s="342" t="s">
        <v>133</v>
      </c>
      <c r="B13" s="344">
        <v>80196</v>
      </c>
      <c r="C13" s="344">
        <v>89763</v>
      </c>
      <c r="D13" s="350">
        <f>C13-B13</f>
        <v>9567</v>
      </c>
      <c r="E13" s="348" t="s">
        <v>130</v>
      </c>
    </row>
    <row r="14" spans="1:12" ht="15.75" customHeight="1" thickBot="1" x14ac:dyDescent="0.3">
      <c r="A14" s="343"/>
      <c r="B14" s="345"/>
      <c r="C14" s="345"/>
      <c r="D14" s="351"/>
      <c r="E14" s="349"/>
    </row>
    <row r="15" spans="1:12" ht="15.75" customHeight="1" x14ac:dyDescent="0.25">
      <c r="A15" s="352" t="s">
        <v>134</v>
      </c>
      <c r="B15" s="344">
        <v>129574</v>
      </c>
      <c r="C15" s="344">
        <v>129404</v>
      </c>
      <c r="D15" s="350">
        <f>C15-B15</f>
        <v>-170</v>
      </c>
      <c r="E15" s="348" t="s">
        <v>200</v>
      </c>
    </row>
    <row r="16" spans="1:12" ht="15.75" customHeight="1" thickBot="1" x14ac:dyDescent="0.3">
      <c r="A16" s="352"/>
      <c r="B16" s="345"/>
      <c r="C16" s="345"/>
      <c r="D16" s="351"/>
      <c r="E16" s="345"/>
    </row>
    <row r="17" spans="1:10" ht="15.75" customHeight="1" x14ac:dyDescent="0.25">
      <c r="A17" s="342" t="s">
        <v>135</v>
      </c>
      <c r="B17" s="344">
        <v>0</v>
      </c>
      <c r="C17" s="344">
        <v>0</v>
      </c>
      <c r="D17" s="346">
        <f>C17-B17</f>
        <v>0</v>
      </c>
      <c r="E17" s="348" t="s">
        <v>130</v>
      </c>
    </row>
    <row r="18" spans="1:10" ht="15.75" customHeight="1" thickBot="1" x14ac:dyDescent="0.3">
      <c r="A18" s="343"/>
      <c r="B18" s="345"/>
      <c r="C18" s="345"/>
      <c r="D18" s="347"/>
      <c r="E18" s="349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2025-03-04T09:58:42Z</dcterms:modified>
</cp:coreProperties>
</file>