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3D235E67-08DE-4EFB-91DF-9D9121E20B1A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receiptsandpayment!$A$4:$BH$180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receiptsandpayment!$A$4:$W$316</definedName>
  </definedNames>
  <calcPr calcId="191029"/>
</workbook>
</file>

<file path=xl/calcChain.xml><?xml version="1.0" encoding="utf-8"?>
<calcChain xmlns="http://schemas.openxmlformats.org/spreadsheetml/2006/main">
  <c r="J76" i="9" l="1"/>
  <c r="K20" i="6" l="1"/>
  <c r="K19" i="6"/>
  <c r="BG164" i="7"/>
  <c r="BF164" i="7"/>
  <c r="BG190" i="7" l="1"/>
  <c r="L19" i="6" s="1"/>
  <c r="BF190" i="7"/>
  <c r="L20" i="6" s="1"/>
  <c r="P314" i="7"/>
  <c r="I19" i="9" s="1"/>
  <c r="BG141" i="7"/>
  <c r="J19" i="6" s="1"/>
  <c r="BF141" i="7"/>
  <c r="J20" i="6" s="1"/>
  <c r="BG101" i="7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14" i="7"/>
  <c r="G314" i="7"/>
  <c r="H314" i="7"/>
  <c r="I314" i="7"/>
  <c r="J314" i="7"/>
  <c r="K314" i="7"/>
  <c r="L314" i="7"/>
  <c r="M314" i="7"/>
  <c r="N314" i="7"/>
  <c r="O314" i="7"/>
  <c r="Q314" i="7"/>
  <c r="R314" i="7"/>
  <c r="S314" i="7"/>
  <c r="T314" i="7"/>
  <c r="U314" i="7"/>
  <c r="V314" i="7"/>
  <c r="W314" i="7"/>
  <c r="X314" i="7"/>
  <c r="Y314" i="7"/>
  <c r="Z314" i="7"/>
  <c r="AA314" i="7"/>
  <c r="AB314" i="7"/>
  <c r="AC314" i="7"/>
  <c r="AD314" i="7"/>
  <c r="AE314" i="7"/>
  <c r="AF314" i="7"/>
  <c r="AG314" i="7"/>
  <c r="AH314" i="7"/>
  <c r="AI314" i="7"/>
  <c r="AJ314" i="7"/>
  <c r="AK314" i="7"/>
  <c r="AL314" i="7"/>
  <c r="AM314" i="7"/>
  <c r="AN314" i="7"/>
  <c r="AO314" i="7"/>
  <c r="AP314" i="7"/>
  <c r="AQ314" i="7"/>
  <c r="AR314" i="7"/>
  <c r="AS314" i="7"/>
  <c r="AT314" i="7"/>
  <c r="AU314" i="7"/>
  <c r="AV314" i="7"/>
  <c r="AW314" i="7"/>
  <c r="AX314" i="7"/>
  <c r="AY314" i="7"/>
  <c r="AZ314" i="7"/>
  <c r="BA314" i="7"/>
  <c r="BB314" i="7"/>
  <c r="BC314" i="7"/>
  <c r="BD314" i="7"/>
  <c r="BE314" i="7"/>
  <c r="E314" i="7"/>
  <c r="BF30" i="7"/>
  <c r="D20" i="6" s="1"/>
  <c r="BG30" i="7"/>
  <c r="D19" i="6" s="1"/>
  <c r="H67" i="9"/>
  <c r="BG207" i="7" l="1"/>
  <c r="O19" i="6" s="1"/>
  <c r="BF207" i="7"/>
  <c r="O20" i="6" s="1"/>
  <c r="N19" i="6"/>
  <c r="N20" i="6"/>
  <c r="M19" i="6"/>
  <c r="M20" i="6"/>
  <c r="I51" i="9" l="1"/>
  <c r="I66" i="9"/>
  <c r="B23" i="12"/>
  <c r="BF314" i="7" l="1"/>
  <c r="BG314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17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15" i="7"/>
  <c r="E315" i="7"/>
  <c r="G315" i="7"/>
  <c r="H315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17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21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14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1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<sst xmlns="http://schemas.openxmlformats.org/spreadsheetml/2006/main" count="484" uniqueCount="295">
  <si>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</si>
  <si>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</si>
  <si>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</si>
  <si>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</si>
  <si>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</si>
  <si>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</si>
  <si>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</si>
  <si>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</si>
  <si>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</si>
  <si>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</si>
  <si>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</si>
  <si>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</si>
  <si>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</si>
  <si>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</si>
  <si>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</si>
  <si>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</si>
  <si>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</si>
  <si>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</si>
  <si>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</si>
  <si>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</si>
  <si>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</si>
  <si>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</si>
  <si>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</si>
  <si>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</si>
  <si>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</si>
  <si>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</si>
  <si>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</si>
  <si>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</si>
  <si>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</si>
  <si>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</si>
  <si>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</si>
  <si>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</si>
  <si>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</si>
  <si>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</si>
  <si>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</si>
  <si>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</si>
  <si>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</si>
  <si>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</si>
  <si>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</si>
  <si>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</si>
  <si>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</si>
  <si>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</si>
  <si>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</si>
  <si>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</si>
  <si>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</si>
  <si>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</si>
  <si>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</si>
  <si>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</si>
  <si>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</si>
  <si>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</si>
  <si>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</si>
  <si>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</si>
  <si>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</si>
  <si>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</si>
  <si>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</si>
  <si>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</si>
  <si>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</si>
  <si>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</si>
  <si>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</si>
  <si>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</si>
  <si>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</si>
  <si>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</si>
  <si>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</si>
  <si>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</si>
  <si>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</si>
  <si>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</si>
  <si>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</si>
  <si>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</si>
  <si>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</si>
  <si>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</si>
  <si>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</si>
  <si>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</si>
  <si>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</si>
  <si>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</si>
  <si>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</si>
  <si>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</si>
  <si>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</si>
  <si>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</si>
  <si>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</si>
  <si>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</si>
  <si>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</si>
  <si>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</si>
  <si>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</si>
  <si>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</si>
  <si>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</si>
  <si>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</si>
  <si>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</si>
  <si>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</si>
  <si>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</si>
  <si>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</si>
  <si>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</si>
  <si>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</si>
  <si>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</si>
  <si>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</si>
  <si>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</si>
  <si>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</si>
  <si>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</si>
  <si>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</si>
  <si>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</si>
  <si>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</si>
  <si>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</si>
  <si>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</si>
  <si>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</si>
  <si>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</si>
  <si>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</si>
  <si>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</si>
  <si>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</si>
  <si>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</si>
  <si>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</si>
  <si>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</si>
  <si>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</si>
  <si>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</si>
  <si>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</si>
  <si>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</si>
  <si>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</si>
  <si>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</si>
  <si>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</si>
  <si>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</si>
  <si>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</si>
  <si>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</si>
  <si>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</si>
  <si>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</si>
  <si>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</si>
  <si>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</si>
  <si>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</si>
  <si>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</si>
  <si>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</si>
  <si>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</si>
  <si>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</si>
  <si>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</si>
  <si>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</si>
  <si>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</si>
  <si>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</si>
  <si>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</si>
  <si>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</si>
  <si>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</si>
  <si>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</si>
  <si>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</si>
  <si>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</si>
  <si>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</si>
  <si>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</si>
  <si>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</si>
  <si>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</si>
  <si>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</si>
  <si>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</si>
  <si>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</si>
  <si>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</si>
  <si>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</si>
  <si>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</si>
  <si>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</si>
  <si>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</si>
  <si>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</si>
  <si>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</si>
  <si>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</si>
  <si>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</si>
  <si>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</si>
  <si>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</si>
  <si>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</si>
  <si>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</si>
  <si>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</si>
  <si>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</si>
  <si>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</si>
  <si>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</si>
  <si>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</si>
  <si>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</si>
  <si>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</si>
  <si>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</si>
  <si>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</si>
  <si>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</si>
  <si>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</si>
  <si>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</si>
  <si>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</si>
  <si>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</si>
  <si>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</si>
  <si>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</si>
  <si>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</si>
  <si>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</si>
  <si>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</si>
  <si>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</si>
  <si>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</si>
  <si>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</si>
  <si>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</si>
  <si>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</si>
  <si>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</si>
  <si>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</si>
  <si>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</si>
  <si>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</si>
  <si>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</si>
  <si>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</si>
  <si>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</si>
  <si>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</si>
  <si>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</si>
  <si>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</si>
  <si>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</si>
  <si>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</si>
  <si>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</si>
  <si>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</si>
  <si>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</si>
  <si>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</si>
  <si>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</si>
  <si>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</si>
  <si>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</si>
  <si>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</si>
  <si>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</si>
  <si>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</si>
  <si>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</si>
  <si>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</si>
  <si>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</si>
  <si>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</si>
  <si>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</si>
  <si>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</si>
  <si>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</si>
  <si>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</si>
  <si>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</si>
  <si>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</si>
  <si>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</si>
  <si>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</si>
  <si>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</si>
  <si>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</si>
  <si>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</si>
  <si>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</si>
  <si>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</si>
  <si>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</si>
  <si>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</si>
  <si>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</si>
  <si>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</si>
  <si>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</si>
  <si>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</si>
  <si>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</si>
  <si>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</si>
  <si>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</si>
  <si>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</si>
  <si>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</si>
  <si>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</si>
  <si>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</si>
  <si>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</si>
  <si>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</si>
  <si>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</si>
  <si>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</si>
  <si>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</si>
  <si>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</si>
  <si>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</si>
  <si>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</si>
  <si>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</si>
  <si>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</si>
  <si>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</si>
  <si>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</si>
  <si>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</si>
  <si>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</si>
  <si>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</si>
  <si>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</si>
  <si>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</si>
  <si>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</si>
  <si>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</si>
  <si>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</si>
  <si>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</si>
  <si>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</si>
  <si>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</si>
  <si>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</si>
  <si>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</si>
  <si>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</si>
  <si>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</si>
  <si>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</si>
  <si>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</si>
  <si>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</si>
  <si>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</si>
  <si>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</si>
  <si>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Sept-24</t>
  </si>
  <si>
    <t>Transfer Between Accounts</t>
  </si>
  <si>
    <t>Transfer between Accounts</t>
  </si>
  <si>
    <t>Transfer between Treasuer &amp; Play Area</t>
  </si>
  <si>
    <t>Ludgershall Fishing Club</t>
  </si>
  <si>
    <t>Andrew Emerton-Court - Basketball Nets</t>
  </si>
  <si>
    <t>Cheque 421 - £20.00
Cheque 423 - £50.00
Cheque 537 - £50.00</t>
  </si>
  <si>
    <t>200 Club November 1st Prize</t>
  </si>
  <si>
    <t>200 Club November 2nd Prize</t>
  </si>
  <si>
    <t>200 Club November 3rd Prize</t>
  </si>
  <si>
    <t>200 Club November 4th Prize</t>
  </si>
  <si>
    <t>November-24</t>
  </si>
  <si>
    <t>BALC - Village Green Training</t>
  </si>
  <si>
    <t>200 Club December Prize</t>
  </si>
  <si>
    <t>HMRC - VAT Reclaim</t>
  </si>
  <si>
    <t>Raffle Tickets</t>
  </si>
  <si>
    <t>200 Club</t>
  </si>
  <si>
    <t>Helena Cox - Raffle</t>
  </si>
  <si>
    <t>Cheque 428 - £35.00
Cheque 429 - £25.00
Cheque 434 - £20.00</t>
  </si>
  <si>
    <t xml:space="preserve">
Cheque 535 - £25.00
Cheque 536 - £20.00</t>
  </si>
  <si>
    <r>
      <rPr>
        <sz val="8"/>
        <rFont val="Arial"/>
        <family val="2"/>
      </rPr>
      <t>Cheque 423 - £50.00</t>
    </r>
    <r>
      <rPr>
        <sz val="8"/>
        <color rgb="FFFF0000"/>
        <rFont val="Arial"/>
        <family val="2"/>
      </rPr>
      <t xml:space="preserve">
Cheque 425 - £25.00
Cheque 426 - £20.00</t>
    </r>
  </si>
  <si>
    <r>
      <rPr>
        <sz val="8"/>
        <rFont val="Arial"/>
        <family val="2"/>
      </rPr>
      <t>Cheque 537 - £50.00</t>
    </r>
    <r>
      <rPr>
        <sz val="8"/>
        <color rgb="FFFF0000"/>
        <rFont val="Arial"/>
        <family val="2"/>
      </rPr>
      <t xml:space="preserve">
Cheque 538 - £35.00
</t>
    </r>
    <r>
      <rPr>
        <sz val="8"/>
        <rFont val="Arial"/>
        <family val="2"/>
      </rPr>
      <t>Cheque 421 - £20.00</t>
    </r>
  </si>
  <si>
    <t>Cheque 430 - £20.00</t>
  </si>
  <si>
    <r>
      <t xml:space="preserve">Cheque 431 - £50.00
</t>
    </r>
    <r>
      <rPr>
        <sz val="8"/>
        <rFont val="Arial"/>
        <family val="2"/>
      </rPr>
      <t>Cheque 434 - £20.00</t>
    </r>
  </si>
  <si>
    <t>200 Club Re-issue</t>
  </si>
  <si>
    <t>200 Club 1st Prize - VOID</t>
  </si>
  <si>
    <r>
      <rPr>
        <sz val="8"/>
        <rFont val="Arial"/>
        <family val="2"/>
      </rPr>
      <t>Cheque 427 - VOID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428 - £35.00
Cheque 429 - £25.00
Cheque 430 - £20.00</t>
    </r>
  </si>
  <si>
    <t>Available at 31-12-24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</si>
</sst>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60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35"/>
  <sheetViews>
    <sheetView zoomScale="70" zoomScaleNormal="70" workbookViewId="0">
      <pane xSplit="8" ySplit="11" topLeftCell="AL181" activePane="bottomRight" state="frozen"/>
      <selection pane="topRight" activeCell="I1" sqref="I1"/>
      <selection pane="bottomLeft" activeCell="A11" sqref="A11"/>
      <selection pane="bottomRight" activeCell="AX189" sqref="AX189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7.36328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206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182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259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169</v>
      </c>
      <c r="E11" s="77" t="s">
        <v>36</v>
      </c>
      <c r="F11" s="78" t="s">
        <v>35</v>
      </c>
      <c r="G11" s="78" t="s">
        <v>37</v>
      </c>
      <c r="H11" s="79" t="s">
        <v>170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268</v>
      </c>
      <c r="Q11" s="270" t="s">
        <v>164</v>
      </c>
      <c r="R11" s="270" t="s">
        <v>165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269</v>
      </c>
      <c r="AJ11" s="87" t="s">
        <v>142</v>
      </c>
      <c r="AK11" s="87" t="s">
        <v>155</v>
      </c>
      <c r="AL11" s="87" t="s">
        <v>102</v>
      </c>
      <c r="AM11" s="89" t="s">
        <v>156</v>
      </c>
      <c r="AN11" s="89" t="s">
        <v>157</v>
      </c>
      <c r="AO11" s="89" t="s">
        <v>147</v>
      </c>
      <c r="AP11" s="89" t="s">
        <v>94</v>
      </c>
      <c r="AQ11" s="89" t="s">
        <v>93</v>
      </c>
      <c r="AR11" s="89" t="s">
        <v>184</v>
      </c>
      <c r="AS11" s="89" t="s">
        <v>20</v>
      </c>
      <c r="AT11" s="264" t="s">
        <v>66</v>
      </c>
      <c r="AU11" s="264" t="s">
        <v>92</v>
      </c>
      <c r="AV11" s="264" t="s">
        <v>158</v>
      </c>
      <c r="AW11" s="264" t="s">
        <v>159</v>
      </c>
      <c r="AX11" s="264" t="s">
        <v>160</v>
      </c>
      <c r="AY11" s="267" t="s">
        <v>161</v>
      </c>
      <c r="AZ11" s="267" t="s">
        <v>123</v>
      </c>
      <c r="BA11" s="267" t="s">
        <v>149</v>
      </c>
      <c r="BB11" s="267" t="s">
        <v>150</v>
      </c>
      <c r="BC11" s="267" t="s">
        <v>162</v>
      </c>
      <c r="BD11" s="267" t="s">
        <v>163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213</v>
      </c>
      <c r="C12" s="58"/>
      <c r="D12" s="71" t="s">
        <v>183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207</v>
      </c>
      <c r="C13" s="58"/>
      <c r="D13" s="71" t="s">
        <v>183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166</v>
      </c>
      <c r="C14" s="58"/>
      <c r="D14" s="71" t="s">
        <v>183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186</v>
      </c>
      <c r="C15" s="58"/>
      <c r="D15" s="71" t="s">
        <v>183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214</v>
      </c>
      <c r="C16" s="58"/>
      <c r="D16" s="71" t="s">
        <v>183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208</v>
      </c>
      <c r="C17" s="58"/>
      <c r="D17" s="71" t="s">
        <v>183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209</v>
      </c>
      <c r="C18" s="58"/>
      <c r="D18" s="71" t="s">
        <v>183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210</v>
      </c>
      <c r="C19" s="58"/>
      <c r="D19" s="71" t="s">
        <v>183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211</v>
      </c>
      <c r="C20" s="58"/>
      <c r="D20" s="71" t="s">
        <v>183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215</v>
      </c>
      <c r="C21" s="58"/>
      <c r="D21" s="71" t="s">
        <v>183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168</v>
      </c>
      <c r="C22" s="58"/>
      <c r="D22" s="71" t="s">
        <v>183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212</v>
      </c>
      <c r="C23" s="58"/>
      <c r="D23" s="71" t="s">
        <v>183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190</v>
      </c>
      <c r="C24" s="58"/>
      <c r="D24" s="71" t="s">
        <v>183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191</v>
      </c>
      <c r="C25" s="58"/>
      <c r="D25" s="71" t="s">
        <v>183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167</v>
      </c>
      <c r="C26" s="58"/>
      <c r="D26" s="71" t="s">
        <v>183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185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187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188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189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166</v>
      </c>
      <c r="C31" s="58"/>
      <c r="D31" s="71" t="s">
        <v>183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224</v>
      </c>
      <c r="C32" s="58"/>
      <c r="D32" s="71" t="s">
        <v>183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183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225</v>
      </c>
      <c r="C34" s="58"/>
      <c r="D34" s="71" t="s">
        <v>183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223</v>
      </c>
      <c r="C35" s="58"/>
      <c r="D35" s="71" t="s">
        <v>183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222</v>
      </c>
      <c r="C36" s="58"/>
      <c r="D36" s="71" t="s">
        <v>183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221</v>
      </c>
      <c r="C37" s="58"/>
      <c r="D37" s="71" t="s">
        <v>183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220</v>
      </c>
      <c r="C38" s="58"/>
      <c r="D38" s="71" t="s">
        <v>183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219</v>
      </c>
      <c r="C39" s="58"/>
      <c r="D39" s="71" t="s">
        <v>183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218</v>
      </c>
      <c r="C40" s="58"/>
      <c r="D40" s="71" t="s">
        <v>183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191</v>
      </c>
      <c r="C41" s="58"/>
      <c r="D41" s="71" t="s">
        <v>183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167</v>
      </c>
      <c r="C42" s="58"/>
      <c r="D42" s="71" t="s">
        <v>183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190</v>
      </c>
      <c r="C43" s="58"/>
      <c r="D43" s="71" t="s">
        <v>183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226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227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228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229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166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231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230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191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168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232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190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167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233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236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235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234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238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238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239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166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240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190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191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241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244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243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242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224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166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224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224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248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249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250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251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240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190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191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252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253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254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255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256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261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257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166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186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263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240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264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190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191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265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265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185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187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188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189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45574</v>
      </c>
      <c r="B102" s="58" t="s">
        <v>166</v>
      </c>
      <c r="C102" s="58"/>
      <c r="D102" s="318"/>
      <c r="E102" s="80"/>
      <c r="F102" s="59">
        <v>64.739999999999995</v>
      </c>
      <c r="G102" s="215"/>
      <c r="H102" s="81">
        <v>0.37</v>
      </c>
      <c r="I102" s="277"/>
      <c r="J102" s="278"/>
      <c r="K102" s="278">
        <v>0.37</v>
      </c>
      <c r="L102" s="278"/>
      <c r="M102" s="278"/>
      <c r="N102" s="278"/>
      <c r="O102" s="278"/>
      <c r="P102" s="278"/>
      <c r="Q102" s="271"/>
      <c r="R102" s="271"/>
      <c r="S102" s="85">
        <v>64.739999999999995</v>
      </c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50"/>
      <c r="BG102" s="15"/>
      <c r="BH102" s="11"/>
    </row>
    <row r="103" spans="1:60" x14ac:dyDescent="0.3">
      <c r="A103" s="213">
        <v>45589</v>
      </c>
      <c r="B103" s="58" t="s">
        <v>213</v>
      </c>
      <c r="C103" s="58"/>
      <c r="D103" s="318"/>
      <c r="E103" s="80"/>
      <c r="F103" s="59">
        <v>2626.76</v>
      </c>
      <c r="G103" s="215"/>
      <c r="H103" s="81"/>
      <c r="I103" s="277"/>
      <c r="J103" s="278"/>
      <c r="K103" s="278"/>
      <c r="L103" s="278"/>
      <c r="M103" s="278"/>
      <c r="N103" s="278"/>
      <c r="O103" s="278"/>
      <c r="P103" s="278"/>
      <c r="Q103" s="271"/>
      <c r="R103" s="271"/>
      <c r="S103" s="85"/>
      <c r="T103" s="85"/>
      <c r="U103" s="85">
        <v>2626.76</v>
      </c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45580</v>
      </c>
      <c r="B104" s="58" t="s">
        <v>270</v>
      </c>
      <c r="C104" s="58"/>
      <c r="D104" s="71"/>
      <c r="E104" s="80">
        <v>25.24</v>
      </c>
      <c r="F104" s="215"/>
      <c r="G104" s="5">
        <v>25.24</v>
      </c>
      <c r="H104" s="81"/>
      <c r="I104" s="277"/>
      <c r="J104" s="278"/>
      <c r="K104" s="278"/>
      <c r="L104" s="278"/>
      <c r="M104" s="278"/>
      <c r="N104" s="278"/>
      <c r="O104" s="278"/>
      <c r="P104" s="278">
        <v>25.24</v>
      </c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>
        <v>25.24</v>
      </c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45580</v>
      </c>
      <c r="B105" s="58" t="s">
        <v>270</v>
      </c>
      <c r="C105" s="58"/>
      <c r="D105" s="71"/>
      <c r="E105" s="80">
        <v>20</v>
      </c>
      <c r="F105" s="59"/>
      <c r="G105" s="59">
        <v>20</v>
      </c>
      <c r="H105" s="81"/>
      <c r="I105" s="277"/>
      <c r="J105" s="278"/>
      <c r="K105" s="278"/>
      <c r="L105" s="278"/>
      <c r="M105" s="278"/>
      <c r="N105" s="278"/>
      <c r="O105" s="278"/>
      <c r="P105" s="278">
        <v>20</v>
      </c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>
        <v>20</v>
      </c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50"/>
      <c r="BG105" s="15"/>
      <c r="BH105" s="11"/>
    </row>
    <row r="106" spans="1:60" x14ac:dyDescent="0.3">
      <c r="A106" s="213">
        <v>45587</v>
      </c>
      <c r="B106" s="58" t="s">
        <v>271</v>
      </c>
      <c r="C106" s="58"/>
      <c r="D106" s="71"/>
      <c r="E106" s="80">
        <v>10</v>
      </c>
      <c r="F106" s="215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>
        <v>10</v>
      </c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>
        <v>45593</v>
      </c>
      <c r="B107" s="58" t="s">
        <v>240</v>
      </c>
      <c r="C107" s="58"/>
      <c r="D107" s="71"/>
      <c r="E107" s="80">
        <v>15.59</v>
      </c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>
        <v>15.59</v>
      </c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220"/>
      <c r="BG107" s="221"/>
      <c r="BH107" s="11"/>
    </row>
    <row r="108" spans="1:60" x14ac:dyDescent="0.3">
      <c r="A108" s="213">
        <v>45593</v>
      </c>
      <c r="B108" s="58" t="s">
        <v>190</v>
      </c>
      <c r="C108" s="58"/>
      <c r="D108" s="71"/>
      <c r="E108" s="80">
        <v>274.92</v>
      </c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>
        <v>274.92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220"/>
      <c r="BG108" s="221"/>
      <c r="BH108" s="11"/>
    </row>
    <row r="109" spans="1:60" x14ac:dyDescent="0.3">
      <c r="A109" s="213"/>
      <c r="B109" s="58" t="s">
        <v>265</v>
      </c>
      <c r="C109" s="58"/>
      <c r="D109" s="71"/>
      <c r="E109" s="80"/>
      <c r="F109" s="59"/>
      <c r="G109" s="59">
        <v>20</v>
      </c>
      <c r="H109" s="81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>
        <v>20</v>
      </c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>
        <v>45579</v>
      </c>
      <c r="B110" s="58" t="s">
        <v>265</v>
      </c>
      <c r="C110" s="58"/>
      <c r="D110" s="71"/>
      <c r="E110" s="80"/>
      <c r="F110" s="59"/>
      <c r="G110" s="59">
        <v>40</v>
      </c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>
        <v>40</v>
      </c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>
        <v>45580</v>
      </c>
      <c r="B111" s="58" t="s">
        <v>265</v>
      </c>
      <c r="C111" s="58"/>
      <c r="D111" s="71"/>
      <c r="E111" s="80"/>
      <c r="F111" s="59"/>
      <c r="G111" s="59">
        <v>20</v>
      </c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>
        <v>20</v>
      </c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>
        <v>45580</v>
      </c>
      <c r="B112" s="58" t="s">
        <v>265</v>
      </c>
      <c r="C112" s="58"/>
      <c r="D112" s="71"/>
      <c r="E112" s="80"/>
      <c r="F112" s="59"/>
      <c r="G112" s="59">
        <v>40</v>
      </c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>
        <v>40</v>
      </c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>
        <v>45581</v>
      </c>
      <c r="B113" s="58" t="s">
        <v>265</v>
      </c>
      <c r="C113" s="58"/>
      <c r="D113" s="71"/>
      <c r="E113" s="80"/>
      <c r="F113" s="59"/>
      <c r="G113" s="59">
        <v>20</v>
      </c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>
        <v>20</v>
      </c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>
        <v>45581</v>
      </c>
      <c r="B114" s="58" t="s">
        <v>265</v>
      </c>
      <c r="C114" s="58"/>
      <c r="D114" s="71"/>
      <c r="E114" s="80"/>
      <c r="F114" s="59"/>
      <c r="G114" s="59">
        <v>20</v>
      </c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>
        <v>20</v>
      </c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>
        <v>45581</v>
      </c>
      <c r="B115" s="58" t="s">
        <v>265</v>
      </c>
      <c r="C115" s="58"/>
      <c r="D115" s="71"/>
      <c r="E115" s="80"/>
      <c r="F115" s="59"/>
      <c r="G115" s="59">
        <v>20</v>
      </c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>
        <v>20</v>
      </c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>
        <v>45586</v>
      </c>
      <c r="B116" s="58" t="s">
        <v>265</v>
      </c>
      <c r="C116" s="58"/>
      <c r="D116" s="71"/>
      <c r="E116" s="80"/>
      <c r="F116" s="59"/>
      <c r="G116" s="59">
        <v>20</v>
      </c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>
        <v>20</v>
      </c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>
        <v>45586</v>
      </c>
      <c r="B117" s="58" t="s">
        <v>265</v>
      </c>
      <c r="C117" s="58"/>
      <c r="D117" s="71"/>
      <c r="E117" s="80"/>
      <c r="F117" s="59"/>
      <c r="G117" s="59">
        <v>20</v>
      </c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>
        <v>20</v>
      </c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>
        <v>45586</v>
      </c>
      <c r="B118" s="58" t="s">
        <v>265</v>
      </c>
      <c r="C118" s="58"/>
      <c r="D118" s="71"/>
      <c r="E118" s="80"/>
      <c r="F118" s="59"/>
      <c r="G118" s="59">
        <v>40</v>
      </c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>
        <v>40</v>
      </c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>
        <v>45586</v>
      </c>
      <c r="B119" s="58" t="s">
        <v>265</v>
      </c>
      <c r="C119" s="58"/>
      <c r="D119" s="71"/>
      <c r="E119" s="80"/>
      <c r="F119" s="59"/>
      <c r="G119" s="59">
        <v>40</v>
      </c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>
        <v>40</v>
      </c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>
        <v>45586</v>
      </c>
      <c r="B120" s="58" t="s">
        <v>265</v>
      </c>
      <c r="C120" s="58"/>
      <c r="D120" s="71"/>
      <c r="E120" s="80"/>
      <c r="F120" s="59"/>
      <c r="G120" s="59">
        <v>40</v>
      </c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>
        <v>40</v>
      </c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>
        <v>45586</v>
      </c>
      <c r="B121" s="58" t="s">
        <v>265</v>
      </c>
      <c r="C121" s="58"/>
      <c r="D121" s="71"/>
      <c r="E121" s="80"/>
      <c r="F121" s="59"/>
      <c r="G121" s="59">
        <v>20</v>
      </c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>
        <v>20</v>
      </c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>
        <v>45586</v>
      </c>
      <c r="B122" s="58" t="s">
        <v>265</v>
      </c>
      <c r="C122" s="58"/>
      <c r="D122" s="71"/>
      <c r="E122" s="80"/>
      <c r="F122" s="59"/>
      <c r="G122" s="59">
        <v>20</v>
      </c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>
        <v>20</v>
      </c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>
        <v>45587</v>
      </c>
      <c r="B123" s="58" t="s">
        <v>265</v>
      </c>
      <c r="C123" s="58"/>
      <c r="D123" s="71"/>
      <c r="E123" s="80"/>
      <c r="F123" s="59"/>
      <c r="G123" s="59">
        <v>40</v>
      </c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>
        <v>40</v>
      </c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>
        <v>45587</v>
      </c>
      <c r="B124" s="58" t="s">
        <v>265</v>
      </c>
      <c r="C124" s="58"/>
      <c r="D124" s="71"/>
      <c r="E124" s="80"/>
      <c r="F124" s="59"/>
      <c r="G124" s="59">
        <v>20</v>
      </c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>
        <v>20</v>
      </c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>
        <v>45587</v>
      </c>
      <c r="B125" s="58" t="s">
        <v>265</v>
      </c>
      <c r="C125" s="58"/>
      <c r="D125" s="71"/>
      <c r="E125" s="80"/>
      <c r="F125" s="59"/>
      <c r="G125" s="59">
        <v>20</v>
      </c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>
        <v>20</v>
      </c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>
        <v>45587</v>
      </c>
      <c r="B126" s="58" t="s">
        <v>265</v>
      </c>
      <c r="C126" s="58"/>
      <c r="D126" s="71"/>
      <c r="E126" s="80"/>
      <c r="F126" s="59"/>
      <c r="G126" s="59">
        <v>20</v>
      </c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>
        <v>20</v>
      </c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>
        <v>45587</v>
      </c>
      <c r="B127" s="58" t="s">
        <v>265</v>
      </c>
      <c r="C127" s="58"/>
      <c r="D127" s="71"/>
      <c r="E127" s="80"/>
      <c r="F127" s="59"/>
      <c r="G127" s="59">
        <v>20</v>
      </c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>
        <v>20</v>
      </c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>
        <v>45588</v>
      </c>
      <c r="B128" s="58" t="s">
        <v>265</v>
      </c>
      <c r="C128" s="58"/>
      <c r="D128" s="71"/>
      <c r="E128" s="80"/>
      <c r="F128" s="59"/>
      <c r="G128" s="59">
        <v>20</v>
      </c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>
        <v>20</v>
      </c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>
        <v>45589</v>
      </c>
      <c r="B129" s="58" t="s">
        <v>265</v>
      </c>
      <c r="C129" s="58"/>
      <c r="D129" s="71"/>
      <c r="E129" s="80"/>
      <c r="F129" s="59"/>
      <c r="G129" s="59">
        <v>40</v>
      </c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>
        <v>40</v>
      </c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>
        <v>45590</v>
      </c>
      <c r="B130" s="58" t="s">
        <v>265</v>
      </c>
      <c r="C130" s="58"/>
      <c r="D130" s="71"/>
      <c r="E130" s="80"/>
      <c r="F130" s="59"/>
      <c r="G130" s="59">
        <v>40</v>
      </c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>
        <v>40</v>
      </c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>
        <v>45590</v>
      </c>
      <c r="B131" s="58" t="s">
        <v>265</v>
      </c>
      <c r="C131" s="58"/>
      <c r="D131" s="71"/>
      <c r="E131" s="80"/>
      <c r="F131" s="59"/>
      <c r="G131" s="59">
        <v>20</v>
      </c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>
        <v>20</v>
      </c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>
        <v>45593</v>
      </c>
      <c r="B132" s="58" t="s">
        <v>265</v>
      </c>
      <c r="C132" s="58"/>
      <c r="D132" s="71"/>
      <c r="E132" s="80"/>
      <c r="F132" s="59"/>
      <c r="G132" s="59">
        <v>20</v>
      </c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>
        <v>20</v>
      </c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>
        <v>45594</v>
      </c>
      <c r="B133" s="58" t="s">
        <v>265</v>
      </c>
      <c r="C133" s="58"/>
      <c r="D133" s="71"/>
      <c r="E133" s="80"/>
      <c r="F133" s="59"/>
      <c r="G133" s="59">
        <v>20</v>
      </c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>
        <v>20</v>
      </c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>
        <v>45594</v>
      </c>
      <c r="B134" s="58" t="s">
        <v>265</v>
      </c>
      <c r="C134" s="58"/>
      <c r="D134" s="71"/>
      <c r="E134" s="80"/>
      <c r="F134" s="59"/>
      <c r="G134" s="59">
        <v>20</v>
      </c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>
        <v>20</v>
      </c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>
        <v>45594</v>
      </c>
      <c r="B135" s="58" t="s">
        <v>265</v>
      </c>
      <c r="C135" s="58"/>
      <c r="D135" s="71"/>
      <c r="E135" s="80"/>
      <c r="F135" s="59"/>
      <c r="G135" s="59">
        <v>40</v>
      </c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>
        <v>40</v>
      </c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>
        <v>45596</v>
      </c>
      <c r="B136" s="58" t="s">
        <v>265</v>
      </c>
      <c r="C136" s="58"/>
      <c r="D136" s="71"/>
      <c r="E136" s="80"/>
      <c r="F136" s="59"/>
      <c r="G136" s="59">
        <v>20</v>
      </c>
      <c r="H136" s="233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>
        <v>20</v>
      </c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50"/>
      <c r="BG136" s="15"/>
      <c r="BH136" s="11"/>
    </row>
    <row r="137" spans="1:60" x14ac:dyDescent="0.3">
      <c r="A137" s="213">
        <v>45566</v>
      </c>
      <c r="B137" s="58" t="s">
        <v>292</v>
      </c>
      <c r="C137" s="58"/>
      <c r="D137" s="71"/>
      <c r="E137" s="80"/>
      <c r="F137" s="215"/>
      <c r="G137" s="215"/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/>
      <c r="AX137" s="265"/>
      <c r="AY137" s="268"/>
      <c r="AZ137" s="268"/>
      <c r="BA137" s="268"/>
      <c r="BB137" s="268"/>
      <c r="BC137" s="268"/>
      <c r="BD137" s="268"/>
      <c r="BE137" s="269"/>
      <c r="BF137" s="220"/>
      <c r="BG137" s="221"/>
      <c r="BH137" s="11"/>
    </row>
    <row r="138" spans="1:60" x14ac:dyDescent="0.3">
      <c r="A138" s="213">
        <v>45566</v>
      </c>
      <c r="B138" s="58" t="s">
        <v>185</v>
      </c>
      <c r="C138" s="58"/>
      <c r="D138" s="71"/>
      <c r="E138" s="80"/>
      <c r="F138" s="215"/>
      <c r="G138" s="215">
        <v>35</v>
      </c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>
        <v>35</v>
      </c>
      <c r="AX138" s="265"/>
      <c r="AY138" s="268"/>
      <c r="AZ138" s="268"/>
      <c r="BA138" s="268"/>
      <c r="BB138" s="268"/>
      <c r="BC138" s="268"/>
      <c r="BD138" s="268"/>
      <c r="BE138" s="269"/>
      <c r="BF138" s="50"/>
      <c r="BG138" s="15"/>
      <c r="BH138" s="11"/>
    </row>
    <row r="139" spans="1:60" x14ac:dyDescent="0.3">
      <c r="A139" s="213">
        <v>45566</v>
      </c>
      <c r="B139" s="58" t="s">
        <v>185</v>
      </c>
      <c r="C139" s="58"/>
      <c r="D139" s="71"/>
      <c r="E139" s="80"/>
      <c r="F139" s="215"/>
      <c r="G139" s="215">
        <v>25</v>
      </c>
      <c r="H139" s="81"/>
      <c r="I139" s="277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>
        <v>25</v>
      </c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>
        <v>45566</v>
      </c>
      <c r="B140" s="58" t="s">
        <v>185</v>
      </c>
      <c r="C140" s="58"/>
      <c r="D140" s="71"/>
      <c r="E140" s="212"/>
      <c r="F140" s="215"/>
      <c r="G140" s="215">
        <v>20</v>
      </c>
      <c r="H140" s="81"/>
      <c r="I140" s="281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>
        <v>20</v>
      </c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>
        <v>45580</v>
      </c>
      <c r="B141" s="58" t="s">
        <v>272</v>
      </c>
      <c r="C141" s="58"/>
      <c r="D141" s="71"/>
      <c r="E141" s="212"/>
      <c r="F141" s="215"/>
      <c r="G141" s="215">
        <v>54.47</v>
      </c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>
        <v>54.47</v>
      </c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>
        <f>SUM(X102:BE141)</f>
        <v>480.22</v>
      </c>
      <c r="BG141" s="15">
        <f>SUM(I102:W141)</f>
        <v>3477.11</v>
      </c>
      <c r="BH141" s="11"/>
    </row>
    <row r="142" spans="1:60" x14ac:dyDescent="0.3">
      <c r="A142" s="213">
        <v>45600</v>
      </c>
      <c r="B142" s="58" t="s">
        <v>265</v>
      </c>
      <c r="C142" s="58"/>
      <c r="D142" s="71"/>
      <c r="E142" s="212"/>
      <c r="F142" s="215"/>
      <c r="G142" s="59">
        <v>40</v>
      </c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>
        <v>40</v>
      </c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>
        <v>45600</v>
      </c>
      <c r="B143" s="58" t="s">
        <v>265</v>
      </c>
      <c r="C143" s="58"/>
      <c r="D143" s="71"/>
      <c r="E143" s="212"/>
      <c r="F143" s="215"/>
      <c r="G143" s="59">
        <v>100</v>
      </c>
      <c r="H143" s="81"/>
      <c r="I143" s="279"/>
      <c r="J143" s="278"/>
      <c r="K143" s="278"/>
      <c r="L143" s="278"/>
      <c r="M143" s="278"/>
      <c r="N143" s="278"/>
      <c r="O143" s="278"/>
      <c r="P143" s="278"/>
      <c r="Q143" s="271"/>
      <c r="R143" s="271">
        <v>100</v>
      </c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/>
      <c r="BG143" s="15"/>
      <c r="BH143" s="11"/>
    </row>
    <row r="144" spans="1:60" x14ac:dyDescent="0.3">
      <c r="A144" s="213">
        <v>45600</v>
      </c>
      <c r="B144" s="58" t="s">
        <v>265</v>
      </c>
      <c r="C144" s="58"/>
      <c r="D144" s="71"/>
      <c r="E144" s="212"/>
      <c r="F144" s="215"/>
      <c r="G144" s="59">
        <v>20</v>
      </c>
      <c r="H144" s="81"/>
      <c r="I144" s="279"/>
      <c r="J144" s="278"/>
      <c r="K144" s="278"/>
      <c r="L144" s="278"/>
      <c r="M144" s="278"/>
      <c r="N144" s="278"/>
      <c r="O144" s="278"/>
      <c r="P144" s="278"/>
      <c r="Q144" s="271"/>
      <c r="R144" s="271">
        <v>20</v>
      </c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/>
      <c r="BG144" s="15"/>
      <c r="BH144" s="11"/>
    </row>
    <row r="145" spans="1:60" x14ac:dyDescent="0.3">
      <c r="A145" s="213">
        <v>45600</v>
      </c>
      <c r="B145" s="58" t="s">
        <v>265</v>
      </c>
      <c r="C145" s="58"/>
      <c r="D145" s="71"/>
      <c r="E145" s="80"/>
      <c r="F145" s="215"/>
      <c r="G145" s="59">
        <v>40</v>
      </c>
      <c r="H145" s="81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>
        <v>40</v>
      </c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>
        <v>45602</v>
      </c>
      <c r="B146" s="58" t="s">
        <v>265</v>
      </c>
      <c r="C146" s="58"/>
      <c r="D146" s="71"/>
      <c r="E146" s="80"/>
      <c r="F146" s="59"/>
      <c r="G146" s="59">
        <v>20</v>
      </c>
      <c r="H146" s="233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>
        <v>20</v>
      </c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>
        <v>45603</v>
      </c>
      <c r="B147" s="58" t="s">
        <v>265</v>
      </c>
      <c r="C147" s="58"/>
      <c r="D147" s="71"/>
      <c r="E147" s="80"/>
      <c r="F147" s="59"/>
      <c r="G147" s="59">
        <v>40</v>
      </c>
      <c r="H147" s="233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>
        <v>40</v>
      </c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>
        <v>45607</v>
      </c>
      <c r="B148" s="58" t="s">
        <v>265</v>
      </c>
      <c r="C148" s="58"/>
      <c r="D148" s="71"/>
      <c r="E148" s="80"/>
      <c r="F148" s="215"/>
      <c r="G148" s="5">
        <v>20</v>
      </c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>
        <v>20</v>
      </c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>
        <v>45609</v>
      </c>
      <c r="B149" s="58" t="s">
        <v>265</v>
      </c>
      <c r="C149" s="58"/>
      <c r="D149" s="71"/>
      <c r="E149" s="80"/>
      <c r="F149" s="215"/>
      <c r="G149" s="5">
        <v>20</v>
      </c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>
        <v>20</v>
      </c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>
        <v>45610</v>
      </c>
      <c r="B150" s="58" t="s">
        <v>265</v>
      </c>
      <c r="C150" s="58"/>
      <c r="D150" s="71"/>
      <c r="E150" s="80"/>
      <c r="F150" s="215"/>
      <c r="G150" s="5">
        <v>60</v>
      </c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>
        <v>60</v>
      </c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>
        <v>45610</v>
      </c>
      <c r="B151" s="58" t="s">
        <v>265</v>
      </c>
      <c r="C151" s="58"/>
      <c r="D151" s="71"/>
      <c r="E151" s="80"/>
      <c r="F151" s="215"/>
      <c r="G151" s="5">
        <v>20</v>
      </c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>
        <v>20</v>
      </c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>
        <v>45617</v>
      </c>
      <c r="B152" s="58" t="s">
        <v>265</v>
      </c>
      <c r="C152" s="58"/>
      <c r="D152" s="71"/>
      <c r="E152" s="80"/>
      <c r="F152" s="215"/>
      <c r="G152" s="5">
        <v>20</v>
      </c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>
        <v>20</v>
      </c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>
        <v>45618</v>
      </c>
      <c r="B153" s="58" t="s">
        <v>265</v>
      </c>
      <c r="C153" s="58"/>
      <c r="D153" s="71"/>
      <c r="E153" s="80"/>
      <c r="F153" s="215"/>
      <c r="G153" s="5">
        <v>20</v>
      </c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>
        <v>20</v>
      </c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>
        <v>45622</v>
      </c>
      <c r="B154" s="58" t="s">
        <v>265</v>
      </c>
      <c r="C154" s="58"/>
      <c r="D154" s="71"/>
      <c r="E154" s="80"/>
      <c r="F154" s="215"/>
      <c r="G154" s="5">
        <v>10</v>
      </c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>
        <v>10</v>
      </c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>
        <v>45622</v>
      </c>
      <c r="B155" s="58" t="s">
        <v>265</v>
      </c>
      <c r="C155" s="58"/>
      <c r="D155" s="71"/>
      <c r="E155" s="80"/>
      <c r="F155" s="215"/>
      <c r="G155" s="5">
        <v>10</v>
      </c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>
        <v>10</v>
      </c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>
        <v>45624</v>
      </c>
      <c r="B156" s="58" t="s">
        <v>265</v>
      </c>
      <c r="C156" s="58"/>
      <c r="D156" s="71"/>
      <c r="E156" s="80"/>
      <c r="F156" s="215"/>
      <c r="G156" s="59">
        <v>20</v>
      </c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>
        <v>20</v>
      </c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50"/>
      <c r="BG156" s="15"/>
      <c r="BH156" s="11"/>
    </row>
    <row r="157" spans="1:60" x14ac:dyDescent="0.3">
      <c r="A157" s="213">
        <v>45605</v>
      </c>
      <c r="B157" s="58" t="s">
        <v>166</v>
      </c>
      <c r="C157" s="58"/>
      <c r="D157" s="71"/>
      <c r="E157" s="80"/>
      <c r="F157" s="59">
        <v>72.64</v>
      </c>
      <c r="G157" s="215"/>
      <c r="H157" s="81">
        <v>0.41</v>
      </c>
      <c r="I157" s="277"/>
      <c r="J157" s="278"/>
      <c r="K157" s="278">
        <v>0.41</v>
      </c>
      <c r="L157" s="278"/>
      <c r="M157" s="278"/>
      <c r="N157" s="278"/>
      <c r="O157" s="278"/>
      <c r="P157" s="278"/>
      <c r="Q157" s="271"/>
      <c r="R157" s="271"/>
      <c r="S157" s="85">
        <v>72.64</v>
      </c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50"/>
      <c r="BG157" s="15"/>
      <c r="BH157" s="11"/>
    </row>
    <row r="158" spans="1:60" x14ac:dyDescent="0.3">
      <c r="A158" s="213">
        <v>45622</v>
      </c>
      <c r="B158" s="58" t="s">
        <v>240</v>
      </c>
      <c r="C158" s="58"/>
      <c r="D158" s="71"/>
      <c r="E158" s="80">
        <v>15.59</v>
      </c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>
        <v>15.59</v>
      </c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>
        <v>45624</v>
      </c>
      <c r="B159" s="58" t="s">
        <v>190</v>
      </c>
      <c r="C159" s="58"/>
      <c r="D159" s="71"/>
      <c r="E159" s="80">
        <v>372.97</v>
      </c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>
        <v>372.97</v>
      </c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>
        <v>45624</v>
      </c>
      <c r="B160" s="58" t="s">
        <v>191</v>
      </c>
      <c r="C160" s="58"/>
      <c r="D160" s="71"/>
      <c r="E160" s="80">
        <v>73.8</v>
      </c>
      <c r="F160" s="21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>
        <v>73.8</v>
      </c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>
        <v>45597</v>
      </c>
      <c r="B161" s="58" t="s">
        <v>274</v>
      </c>
      <c r="C161" s="58"/>
      <c r="D161" s="71"/>
      <c r="E161" s="80"/>
      <c r="F161" s="215"/>
      <c r="G161" s="215">
        <v>50</v>
      </c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>
        <v>50</v>
      </c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>
        <v>45597</v>
      </c>
      <c r="B162" s="58" t="s">
        <v>275</v>
      </c>
      <c r="C162" s="58"/>
      <c r="D162" s="71"/>
      <c r="E162" s="80"/>
      <c r="F162" s="5"/>
      <c r="G162" s="215">
        <v>35</v>
      </c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>
        <v>35</v>
      </c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>
        <v>45597</v>
      </c>
      <c r="B163" s="58" t="s">
        <v>276</v>
      </c>
      <c r="C163" s="58"/>
      <c r="D163" s="71"/>
      <c r="E163" s="80"/>
      <c r="F163" s="5"/>
      <c r="G163" s="215">
        <v>25</v>
      </c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>
        <v>25</v>
      </c>
      <c r="AX163" s="265"/>
      <c r="AY163" s="268"/>
      <c r="AZ163" s="268"/>
      <c r="BA163" s="268"/>
      <c r="BB163" s="268"/>
      <c r="BC163" s="268"/>
      <c r="BD163" s="268"/>
      <c r="BE163" s="269"/>
      <c r="BF163" s="220"/>
      <c r="BG163" s="221"/>
      <c r="BH163" s="11"/>
    </row>
    <row r="164" spans="1:60" x14ac:dyDescent="0.3">
      <c r="A164" s="213">
        <v>45597</v>
      </c>
      <c r="B164" s="58" t="s">
        <v>277</v>
      </c>
      <c r="C164" s="58"/>
      <c r="D164" s="71"/>
      <c r="E164" s="80"/>
      <c r="F164" s="5"/>
      <c r="G164" s="215">
        <v>20</v>
      </c>
      <c r="H164" s="81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>
        <v>20</v>
      </c>
      <c r="AX164" s="265"/>
      <c r="AY164" s="268"/>
      <c r="AZ164" s="268"/>
      <c r="BA164" s="268"/>
      <c r="BB164" s="268"/>
      <c r="BC164" s="268"/>
      <c r="BD164" s="268"/>
      <c r="BE164" s="269"/>
      <c r="BF164" s="50">
        <f>SUM(X142:BE164)</f>
        <v>592.36</v>
      </c>
      <c r="BG164" s="15">
        <f>SUM(I142:W164)</f>
        <v>533.05000000000007</v>
      </c>
      <c r="BH164" s="11"/>
    </row>
    <row r="165" spans="1:60" x14ac:dyDescent="0.3">
      <c r="A165" s="213">
        <v>46018</v>
      </c>
      <c r="B165" s="58" t="s">
        <v>281</v>
      </c>
      <c r="C165" s="58"/>
      <c r="D165" s="71"/>
      <c r="E165" s="212">
        <v>422.8</v>
      </c>
      <c r="F165" s="59"/>
      <c r="G165" s="215"/>
      <c r="H165" s="233"/>
      <c r="I165" s="277"/>
      <c r="J165" s="278"/>
      <c r="K165" s="278"/>
      <c r="L165" s="278"/>
      <c r="M165" s="278"/>
      <c r="N165" s="278">
        <v>422.8</v>
      </c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/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>
        <v>46000</v>
      </c>
      <c r="B166" s="58" t="s">
        <v>166</v>
      </c>
      <c r="C166" s="58"/>
      <c r="D166" s="71"/>
      <c r="E166" s="212"/>
      <c r="F166" s="59">
        <v>62.54</v>
      </c>
      <c r="G166" s="215"/>
      <c r="H166" s="233">
        <v>0.35</v>
      </c>
      <c r="I166" s="277"/>
      <c r="J166" s="278"/>
      <c r="K166" s="278">
        <v>62.54</v>
      </c>
      <c r="L166" s="278"/>
      <c r="M166" s="278"/>
      <c r="N166" s="278"/>
      <c r="O166" s="278"/>
      <c r="P166" s="278"/>
      <c r="Q166" s="271"/>
      <c r="R166" s="271"/>
      <c r="S166" s="85">
        <v>0.35</v>
      </c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/>
      <c r="AX166" s="265"/>
      <c r="AY166" s="268"/>
      <c r="AZ166" s="268"/>
      <c r="BA166" s="268"/>
      <c r="BB166" s="268"/>
      <c r="BC166" s="268"/>
      <c r="BD166" s="268"/>
      <c r="BE166" s="269"/>
      <c r="BF166" s="50"/>
      <c r="BG166" s="15"/>
      <c r="BH166" s="11"/>
    </row>
    <row r="167" spans="1:60" x14ac:dyDescent="0.3">
      <c r="A167" s="213">
        <v>45993</v>
      </c>
      <c r="B167" s="58" t="s">
        <v>282</v>
      </c>
      <c r="C167" s="58"/>
      <c r="D167" s="71"/>
      <c r="E167" s="80"/>
      <c r="F167" s="5">
        <v>20</v>
      </c>
      <c r="G167" s="59"/>
      <c r="H167" s="81"/>
      <c r="I167" s="277"/>
      <c r="J167" s="278"/>
      <c r="K167" s="278"/>
      <c r="L167" s="278"/>
      <c r="M167" s="278"/>
      <c r="N167" s="278"/>
      <c r="O167" s="278"/>
      <c r="P167" s="278"/>
      <c r="Q167" s="271">
        <v>20</v>
      </c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/>
      <c r="AX167" s="265"/>
      <c r="AY167" s="268"/>
      <c r="AZ167" s="268"/>
      <c r="BA167" s="268"/>
      <c r="BB167" s="268"/>
      <c r="BC167" s="268"/>
      <c r="BD167" s="268"/>
      <c r="BE167" s="269"/>
      <c r="BF167" s="220"/>
      <c r="BG167" s="221"/>
      <c r="BH167" s="11"/>
    </row>
    <row r="168" spans="1:60" x14ac:dyDescent="0.3">
      <c r="A168" s="213">
        <v>45994</v>
      </c>
      <c r="B168" s="58" t="s">
        <v>282</v>
      </c>
      <c r="C168" s="58"/>
      <c r="D168" s="71"/>
      <c r="E168" s="80"/>
      <c r="F168" s="5">
        <v>10</v>
      </c>
      <c r="G168" s="59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>
        <v>10</v>
      </c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>
        <v>45995</v>
      </c>
      <c r="B169" s="58" t="s">
        <v>282</v>
      </c>
      <c r="C169" s="58"/>
      <c r="D169" s="71"/>
      <c r="E169" s="80"/>
      <c r="F169" s="5">
        <v>60</v>
      </c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>
        <v>60</v>
      </c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50"/>
      <c r="BG169" s="15"/>
      <c r="BH169" s="11"/>
    </row>
    <row r="170" spans="1:60" x14ac:dyDescent="0.3">
      <c r="A170" s="213">
        <v>45997</v>
      </c>
      <c r="B170" s="58" t="s">
        <v>283</v>
      </c>
      <c r="C170" s="58"/>
      <c r="D170" s="71"/>
      <c r="E170" s="80"/>
      <c r="F170" s="5">
        <v>20</v>
      </c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>
        <v>20</v>
      </c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50"/>
      <c r="BG170" s="15"/>
      <c r="BH170" s="11"/>
    </row>
    <row r="171" spans="1:60" x14ac:dyDescent="0.3">
      <c r="A171" s="213">
        <v>45997</v>
      </c>
      <c r="B171" s="58" t="s">
        <v>283</v>
      </c>
      <c r="C171" s="58"/>
      <c r="D171" s="71"/>
      <c r="E171" s="80"/>
      <c r="F171" s="5">
        <v>20</v>
      </c>
      <c r="G171" s="59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>
        <v>20</v>
      </c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50"/>
      <c r="BG171" s="15"/>
      <c r="BH171" s="11"/>
    </row>
    <row r="172" spans="1:60" x14ac:dyDescent="0.3">
      <c r="A172" s="213">
        <v>46000</v>
      </c>
      <c r="B172" s="58" t="s">
        <v>283</v>
      </c>
      <c r="C172" s="58"/>
      <c r="D172" s="71"/>
      <c r="E172" s="80"/>
      <c r="F172" s="5">
        <v>720</v>
      </c>
      <c r="G172" s="59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>
        <v>720</v>
      </c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50"/>
      <c r="BG172" s="15"/>
      <c r="BH172" s="11"/>
    </row>
    <row r="173" spans="1:60" x14ac:dyDescent="0.3">
      <c r="A173" s="213">
        <v>46000</v>
      </c>
      <c r="B173" s="58" t="s">
        <v>282</v>
      </c>
      <c r="C173" s="58"/>
      <c r="D173" s="71"/>
      <c r="E173" s="80"/>
      <c r="F173" s="5">
        <v>84</v>
      </c>
      <c r="G173" s="59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>
        <v>84</v>
      </c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50"/>
      <c r="BG173" s="15"/>
      <c r="BH173" s="11"/>
    </row>
    <row r="174" spans="1:60" x14ac:dyDescent="0.3">
      <c r="A174" s="213">
        <v>46001</v>
      </c>
      <c r="B174" s="58" t="s">
        <v>283</v>
      </c>
      <c r="C174" s="58"/>
      <c r="D174" s="71"/>
      <c r="E174" s="80"/>
      <c r="F174" s="5">
        <v>600</v>
      </c>
      <c r="G174" s="215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>
        <v>600</v>
      </c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220"/>
      <c r="BG174" s="221"/>
      <c r="BH174" s="11"/>
    </row>
    <row r="175" spans="1:60" x14ac:dyDescent="0.3">
      <c r="A175" s="213">
        <v>46001</v>
      </c>
      <c r="B175" s="58" t="s">
        <v>283</v>
      </c>
      <c r="C175" s="58"/>
      <c r="D175" s="71"/>
      <c r="E175" s="80"/>
      <c r="F175" s="5">
        <v>40</v>
      </c>
      <c r="G175" s="215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>
        <v>40</v>
      </c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/>
      <c r="BG175" s="15"/>
      <c r="BH175" s="11"/>
    </row>
    <row r="176" spans="1:60" x14ac:dyDescent="0.3">
      <c r="A176" s="213">
        <v>46001</v>
      </c>
      <c r="B176" s="58" t="s">
        <v>282</v>
      </c>
      <c r="C176" s="58"/>
      <c r="D176" s="71"/>
      <c r="E176" s="80"/>
      <c r="F176" s="5">
        <v>297</v>
      </c>
      <c r="G176" s="215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>
        <v>297</v>
      </c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>
        <v>46002</v>
      </c>
      <c r="B177" s="58" t="s">
        <v>283</v>
      </c>
      <c r="C177" s="58"/>
      <c r="D177" s="71"/>
      <c r="E177" s="80"/>
      <c r="F177" s="5">
        <v>40</v>
      </c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>
        <v>40</v>
      </c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>
        <v>46007</v>
      </c>
      <c r="B178" s="58" t="s">
        <v>282</v>
      </c>
      <c r="C178" s="58"/>
      <c r="D178" s="71"/>
      <c r="E178" s="80"/>
      <c r="F178" s="5">
        <v>10</v>
      </c>
      <c r="G178" s="59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>
        <v>10</v>
      </c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50"/>
      <c r="BG178" s="15"/>
      <c r="BH178" s="11"/>
    </row>
    <row r="179" spans="1:60" x14ac:dyDescent="0.3">
      <c r="A179" s="213">
        <v>46007</v>
      </c>
      <c r="B179" s="58" t="s">
        <v>282</v>
      </c>
      <c r="C179" s="58"/>
      <c r="D179" s="71"/>
      <c r="E179" s="80"/>
      <c r="F179" s="5">
        <v>10</v>
      </c>
      <c r="G179" s="215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>
        <v>10</v>
      </c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50"/>
      <c r="BG179" s="15"/>
      <c r="BH179" s="11"/>
    </row>
    <row r="180" spans="1:60" x14ac:dyDescent="0.3">
      <c r="A180" s="213">
        <v>46009</v>
      </c>
      <c r="B180" s="58" t="s">
        <v>282</v>
      </c>
      <c r="C180" s="58"/>
      <c r="D180" s="71"/>
      <c r="E180" s="80"/>
      <c r="F180" s="5">
        <v>6</v>
      </c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>
        <v>6</v>
      </c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220"/>
      <c r="BG180" s="221"/>
      <c r="BH180" s="11"/>
    </row>
    <row r="181" spans="1:60" x14ac:dyDescent="0.3">
      <c r="A181" s="213">
        <v>46011</v>
      </c>
      <c r="B181" s="58" t="s">
        <v>282</v>
      </c>
      <c r="C181" s="58"/>
      <c r="D181" s="71"/>
      <c r="E181" s="80"/>
      <c r="F181" s="237">
        <v>162</v>
      </c>
      <c r="G181" s="241"/>
      <c r="H181" s="81"/>
      <c r="I181" s="277"/>
      <c r="J181" s="277"/>
      <c r="K181" s="277"/>
      <c r="L181" s="277"/>
      <c r="M181" s="277"/>
      <c r="N181" s="277"/>
      <c r="O181" s="277"/>
      <c r="P181" s="277"/>
      <c r="Q181" s="273">
        <v>162</v>
      </c>
      <c r="R181" s="273"/>
      <c r="S181" s="84"/>
      <c r="T181" s="84"/>
      <c r="U181" s="84"/>
      <c r="V181" s="84"/>
      <c r="W181" s="84"/>
      <c r="X181" s="238"/>
      <c r="Y181" s="238"/>
      <c r="Z181" s="238"/>
      <c r="AA181" s="238"/>
      <c r="AB181" s="238"/>
      <c r="AC181" s="238"/>
      <c r="AD181" s="238"/>
      <c r="AE181" s="238"/>
      <c r="AF181" s="238"/>
      <c r="AG181" s="238"/>
      <c r="AH181" s="238"/>
      <c r="AI181" s="238"/>
      <c r="AJ181" s="238"/>
      <c r="AK181" s="238"/>
      <c r="AL181" s="238"/>
      <c r="AM181" s="238"/>
      <c r="AN181" s="238"/>
      <c r="AO181" s="238"/>
      <c r="AP181" s="238"/>
      <c r="AQ181" s="238"/>
      <c r="AR181" s="238"/>
      <c r="AS181" s="238"/>
      <c r="AT181" s="266"/>
      <c r="AU181" s="266"/>
      <c r="AV181" s="266"/>
      <c r="AW181" s="266"/>
      <c r="AX181" s="266"/>
      <c r="AY181" s="269"/>
      <c r="AZ181" s="269"/>
      <c r="BA181" s="269"/>
      <c r="BB181" s="269"/>
      <c r="BC181" s="269"/>
      <c r="BD181" s="269"/>
      <c r="BE181" s="269"/>
      <c r="BF181" s="239"/>
      <c r="BG181" s="240"/>
      <c r="BH181" s="11"/>
    </row>
    <row r="182" spans="1:60" x14ac:dyDescent="0.3">
      <c r="A182" s="213">
        <v>46010</v>
      </c>
      <c r="B182" s="58" t="s">
        <v>279</v>
      </c>
      <c r="C182" s="58"/>
      <c r="D182" s="71"/>
      <c r="E182" s="80">
        <v>40</v>
      </c>
      <c r="F182" s="5"/>
      <c r="G182" s="215"/>
      <c r="H182" s="81"/>
      <c r="I182" s="277"/>
      <c r="J182" s="277"/>
      <c r="K182" s="277"/>
      <c r="L182" s="277"/>
      <c r="M182" s="277"/>
      <c r="N182" s="277"/>
      <c r="O182" s="277"/>
      <c r="P182" s="277"/>
      <c r="Q182" s="273"/>
      <c r="R182" s="273"/>
      <c r="S182" s="84"/>
      <c r="T182" s="84"/>
      <c r="U182" s="84"/>
      <c r="V182" s="84"/>
      <c r="W182" s="84"/>
      <c r="X182" s="238"/>
      <c r="Y182" s="238"/>
      <c r="Z182" s="238"/>
      <c r="AA182" s="238">
        <v>40</v>
      </c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38"/>
      <c r="AT182" s="266"/>
      <c r="AU182" s="266"/>
      <c r="AV182" s="266"/>
      <c r="AW182" s="266"/>
      <c r="AX182" s="266"/>
      <c r="AY182" s="269"/>
      <c r="AZ182" s="269"/>
      <c r="BA182" s="269"/>
      <c r="BB182" s="269"/>
      <c r="BC182" s="269"/>
      <c r="BD182" s="269"/>
      <c r="BE182" s="269"/>
      <c r="BF182" s="50"/>
      <c r="BG182" s="15"/>
      <c r="BH182" s="11"/>
    </row>
    <row r="183" spans="1:60" x14ac:dyDescent="0.3">
      <c r="A183" s="213">
        <v>46010</v>
      </c>
      <c r="B183" s="58" t="s">
        <v>209</v>
      </c>
      <c r="C183" s="58"/>
      <c r="D183" s="71"/>
      <c r="E183" s="80">
        <v>456</v>
      </c>
      <c r="F183" s="5"/>
      <c r="G183" s="215"/>
      <c r="H183" s="81"/>
      <c r="I183" s="277"/>
      <c r="J183" s="277"/>
      <c r="K183" s="277"/>
      <c r="L183" s="277"/>
      <c r="M183" s="277"/>
      <c r="N183" s="277"/>
      <c r="O183" s="277"/>
      <c r="P183" s="277"/>
      <c r="Q183" s="273"/>
      <c r="R183" s="273"/>
      <c r="S183" s="84"/>
      <c r="T183" s="84"/>
      <c r="U183" s="84"/>
      <c r="V183" s="84"/>
      <c r="W183" s="84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>
        <v>456</v>
      </c>
      <c r="AN183" s="238"/>
      <c r="AO183" s="238"/>
      <c r="AP183" s="238"/>
      <c r="AQ183" s="238"/>
      <c r="AR183" s="238"/>
      <c r="AS183" s="238"/>
      <c r="AT183" s="266"/>
      <c r="AU183" s="266"/>
      <c r="AV183" s="266"/>
      <c r="AW183" s="266"/>
      <c r="AX183" s="266"/>
      <c r="AY183" s="269"/>
      <c r="AZ183" s="269"/>
      <c r="BA183" s="269"/>
      <c r="BB183" s="269"/>
      <c r="BC183" s="269"/>
      <c r="BD183" s="269"/>
      <c r="BE183" s="269"/>
      <c r="BF183" s="256"/>
      <c r="BG183" s="257"/>
      <c r="BH183" s="11"/>
    </row>
    <row r="184" spans="1:60" x14ac:dyDescent="0.3">
      <c r="A184" s="213">
        <v>46018</v>
      </c>
      <c r="B184" s="319" t="s">
        <v>240</v>
      </c>
      <c r="C184" s="58"/>
      <c r="D184" s="71"/>
      <c r="E184" s="80">
        <v>15.59</v>
      </c>
      <c r="F184" s="5"/>
      <c r="G184" s="215"/>
      <c r="H184" s="81"/>
      <c r="I184" s="277"/>
      <c r="J184" s="277"/>
      <c r="K184" s="277"/>
      <c r="L184" s="277"/>
      <c r="M184" s="277"/>
      <c r="N184" s="277"/>
      <c r="O184" s="277"/>
      <c r="P184" s="277"/>
      <c r="Q184" s="273"/>
      <c r="R184" s="273"/>
      <c r="S184" s="84"/>
      <c r="T184" s="84"/>
      <c r="U184" s="84"/>
      <c r="V184" s="84"/>
      <c r="W184" s="84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>
        <v>15.59</v>
      </c>
      <c r="AQ184" s="238"/>
      <c r="AR184" s="238"/>
      <c r="AS184" s="238"/>
      <c r="AT184" s="266"/>
      <c r="AU184" s="266"/>
      <c r="AV184" s="266"/>
      <c r="AW184" s="266"/>
      <c r="AX184" s="266"/>
      <c r="AY184" s="269"/>
      <c r="AZ184" s="269"/>
      <c r="BA184" s="269"/>
      <c r="BB184" s="269"/>
      <c r="BC184" s="269"/>
      <c r="BD184" s="269"/>
      <c r="BE184" s="269"/>
      <c r="BF184" s="239"/>
      <c r="BG184" s="240"/>
      <c r="BH184" s="11"/>
    </row>
    <row r="185" spans="1:60" x14ac:dyDescent="0.3">
      <c r="A185" s="213">
        <v>46021</v>
      </c>
      <c r="B185" s="58" t="s">
        <v>190</v>
      </c>
      <c r="C185" s="58"/>
      <c r="D185" s="71"/>
      <c r="E185" s="80">
        <v>285.77</v>
      </c>
      <c r="F185" s="5"/>
      <c r="G185" s="215"/>
      <c r="H185" s="81"/>
      <c r="I185" s="277"/>
      <c r="J185" s="277"/>
      <c r="K185" s="277"/>
      <c r="L185" s="277"/>
      <c r="M185" s="277"/>
      <c r="N185" s="277"/>
      <c r="O185" s="277"/>
      <c r="P185" s="277"/>
      <c r="Q185" s="273"/>
      <c r="R185" s="273"/>
      <c r="S185" s="84"/>
      <c r="T185" s="84"/>
      <c r="U185" s="84"/>
      <c r="V185" s="84"/>
      <c r="W185" s="84"/>
      <c r="X185" s="238">
        <v>285.77</v>
      </c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38"/>
      <c r="AT185" s="266"/>
      <c r="AU185" s="266"/>
      <c r="AV185" s="266"/>
      <c r="AW185" s="266"/>
      <c r="AX185" s="266"/>
      <c r="AY185" s="269"/>
      <c r="AZ185" s="269"/>
      <c r="BA185" s="269"/>
      <c r="BB185" s="269"/>
      <c r="BC185" s="269"/>
      <c r="BD185" s="269"/>
      <c r="BE185" s="269"/>
      <c r="BF185" s="239"/>
      <c r="BG185" s="240"/>
      <c r="BH185" s="11"/>
    </row>
    <row r="186" spans="1:60" x14ac:dyDescent="0.3">
      <c r="A186" s="213">
        <v>46021</v>
      </c>
      <c r="B186" s="58" t="s">
        <v>191</v>
      </c>
      <c r="C186" s="58"/>
      <c r="D186" s="71"/>
      <c r="E186" s="80">
        <v>51.8</v>
      </c>
      <c r="F186" s="5"/>
      <c r="G186" s="215"/>
      <c r="H186" s="81"/>
      <c r="I186" s="277"/>
      <c r="J186" s="277"/>
      <c r="K186" s="277"/>
      <c r="L186" s="277"/>
      <c r="M186" s="277"/>
      <c r="N186" s="277"/>
      <c r="O186" s="277"/>
      <c r="P186" s="277"/>
      <c r="Q186" s="273"/>
      <c r="R186" s="273"/>
      <c r="S186" s="84"/>
      <c r="T186" s="84"/>
      <c r="U186" s="84"/>
      <c r="V186" s="84"/>
      <c r="W186" s="84"/>
      <c r="X186" s="238"/>
      <c r="Y186" s="238">
        <v>51.8</v>
      </c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38"/>
      <c r="AT186" s="266"/>
      <c r="AU186" s="266"/>
      <c r="AV186" s="266"/>
      <c r="AW186" s="266"/>
      <c r="AX186" s="266"/>
      <c r="AY186" s="269"/>
      <c r="AZ186" s="269"/>
      <c r="BA186" s="269"/>
      <c r="BB186" s="269"/>
      <c r="BC186" s="269"/>
      <c r="BD186" s="269"/>
      <c r="BE186" s="269"/>
      <c r="BF186" s="50"/>
      <c r="BG186" s="15"/>
      <c r="BH186" s="11"/>
    </row>
    <row r="187" spans="1:60" x14ac:dyDescent="0.3">
      <c r="A187" s="213">
        <v>45992</v>
      </c>
      <c r="B187" s="58" t="s">
        <v>280</v>
      </c>
      <c r="C187" s="58"/>
      <c r="D187" s="71"/>
      <c r="E187" s="80"/>
      <c r="F187" s="215">
        <v>250</v>
      </c>
      <c r="G187" s="215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>
        <v>250</v>
      </c>
      <c r="AX187" s="266"/>
      <c r="AY187" s="269"/>
      <c r="AZ187" s="269"/>
      <c r="BA187" s="269"/>
      <c r="BB187" s="269"/>
      <c r="BC187" s="269"/>
      <c r="BD187" s="269"/>
      <c r="BE187" s="269"/>
      <c r="BF187" s="256"/>
      <c r="BG187" s="257"/>
      <c r="BH187" s="11"/>
    </row>
    <row r="188" spans="1:60" x14ac:dyDescent="0.3">
      <c r="A188" s="213">
        <v>45992</v>
      </c>
      <c r="B188" s="58" t="s">
        <v>291</v>
      </c>
      <c r="C188" s="58"/>
      <c r="D188" s="71"/>
      <c r="E188" s="80"/>
      <c r="F188" s="241">
        <v>50</v>
      </c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>
        <v>50</v>
      </c>
      <c r="AX188" s="266"/>
      <c r="AY188" s="269"/>
      <c r="AZ188" s="269"/>
      <c r="BA188" s="269"/>
      <c r="BB188" s="269"/>
      <c r="BC188" s="269"/>
      <c r="BD188" s="269"/>
      <c r="BE188" s="269"/>
      <c r="BF188" s="256"/>
      <c r="BG188" s="257"/>
      <c r="BH188" s="11"/>
    </row>
    <row r="189" spans="1:60" x14ac:dyDescent="0.3">
      <c r="A189" s="236">
        <v>45993</v>
      </c>
      <c r="B189" s="58" t="s">
        <v>284</v>
      </c>
      <c r="C189" s="58"/>
      <c r="D189" s="71"/>
      <c r="E189" s="80"/>
      <c r="F189" s="241">
        <v>31.39</v>
      </c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>
        <v>31.39</v>
      </c>
      <c r="AX189" s="266"/>
      <c r="AY189" s="269"/>
      <c r="AZ189" s="269"/>
      <c r="BA189" s="269"/>
      <c r="BB189" s="269"/>
      <c r="BC189" s="269"/>
      <c r="BD189" s="269"/>
      <c r="BE189" s="269"/>
      <c r="BF189" s="239"/>
      <c r="BG189" s="240"/>
      <c r="BH189" s="11"/>
    </row>
    <row r="190" spans="1:60" x14ac:dyDescent="0.3">
      <c r="A190" s="236">
        <v>46009</v>
      </c>
      <c r="B190" s="58" t="s">
        <v>284</v>
      </c>
      <c r="C190" s="58"/>
      <c r="D190" s="71"/>
      <c r="E190" s="80"/>
      <c r="F190" s="241">
        <v>14.7</v>
      </c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>
        <v>14.7</v>
      </c>
      <c r="AX190" s="266"/>
      <c r="AY190" s="269"/>
      <c r="AZ190" s="269"/>
      <c r="BA190" s="269"/>
      <c r="BB190" s="269"/>
      <c r="BC190" s="269"/>
      <c r="BD190" s="269"/>
      <c r="BE190" s="269"/>
      <c r="BF190" s="50">
        <f>SUM(X165:BE190)</f>
        <v>1195.25</v>
      </c>
      <c r="BG190" s="15">
        <f>SUM(I165:W190)</f>
        <v>2584.69</v>
      </c>
      <c r="BH190" s="11"/>
    </row>
    <row r="191" spans="1:60" x14ac:dyDescent="0.3">
      <c r="A191" s="236"/>
      <c r="B191" s="58"/>
      <c r="C191" s="58"/>
      <c r="D191" s="71"/>
      <c r="E191" s="80"/>
      <c r="F191" s="237"/>
      <c r="G191" s="241"/>
      <c r="H191" s="81"/>
      <c r="I191" s="277"/>
      <c r="J191" s="277"/>
      <c r="K191" s="277"/>
      <c r="L191" s="277"/>
      <c r="M191" s="277"/>
      <c r="N191" s="277"/>
      <c r="O191" s="277"/>
      <c r="P191" s="277"/>
      <c r="Q191" s="273"/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256"/>
      <c r="BG191" s="257"/>
      <c r="BH191" s="11"/>
    </row>
    <row r="192" spans="1:60" x14ac:dyDescent="0.3">
      <c r="A192" s="236"/>
      <c r="B192" s="58"/>
      <c r="C192" s="58"/>
      <c r="D192" s="71"/>
      <c r="E192" s="80"/>
      <c r="F192" s="237"/>
      <c r="G192" s="241"/>
      <c r="H192" s="81"/>
      <c r="I192" s="277"/>
      <c r="J192" s="277"/>
      <c r="K192" s="277"/>
      <c r="L192" s="277"/>
      <c r="M192" s="277"/>
      <c r="N192" s="277"/>
      <c r="O192" s="277"/>
      <c r="P192" s="277"/>
      <c r="Q192" s="273"/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56"/>
      <c r="BG192" s="257"/>
      <c r="BH192" s="11"/>
    </row>
    <row r="193" spans="1:60" x14ac:dyDescent="0.3">
      <c r="A193" s="236"/>
      <c r="B193" s="58"/>
      <c r="C193" s="58"/>
      <c r="D193" s="71"/>
      <c r="E193" s="80"/>
      <c r="F193" s="237"/>
      <c r="G193" s="241"/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/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56"/>
      <c r="BG193" s="257"/>
      <c r="BH193" s="11"/>
    </row>
    <row r="194" spans="1:60" x14ac:dyDescent="0.3">
      <c r="A194" s="236"/>
      <c r="B194" s="58"/>
      <c r="C194" s="58"/>
      <c r="D194" s="71"/>
      <c r="E194" s="80"/>
      <c r="F194" s="237"/>
      <c r="G194" s="241"/>
      <c r="H194" s="81"/>
      <c r="I194" s="277"/>
      <c r="J194" s="277"/>
      <c r="K194" s="277"/>
      <c r="L194" s="277"/>
      <c r="M194" s="277"/>
      <c r="N194" s="277"/>
      <c r="O194" s="277"/>
      <c r="P194" s="277"/>
      <c r="Q194" s="273"/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256"/>
      <c r="BG194" s="257"/>
      <c r="BH194" s="11"/>
    </row>
    <row r="195" spans="1:60" x14ac:dyDescent="0.3">
      <c r="A195" s="236"/>
      <c r="B195" s="58"/>
      <c r="C195" s="58"/>
      <c r="D195" s="71"/>
      <c r="E195" s="80"/>
      <c r="F195" s="237"/>
      <c r="G195" s="241"/>
      <c r="H195" s="81"/>
      <c r="I195" s="277"/>
      <c r="J195" s="277"/>
      <c r="K195" s="277"/>
      <c r="L195" s="277"/>
      <c r="M195" s="277"/>
      <c r="N195" s="277"/>
      <c r="O195" s="277"/>
      <c r="P195" s="277"/>
      <c r="Q195" s="273"/>
      <c r="R195" s="273"/>
      <c r="S195" s="84"/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256"/>
      <c r="BG195" s="257"/>
      <c r="BH195" s="11"/>
    </row>
    <row r="196" spans="1:60" x14ac:dyDescent="0.3">
      <c r="A196" s="236"/>
      <c r="B196" s="58"/>
      <c r="C196" s="58"/>
      <c r="D196" s="71"/>
      <c r="E196" s="80"/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/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256"/>
      <c r="BG196" s="257"/>
      <c r="BH196" s="11"/>
    </row>
    <row r="197" spans="1:60" x14ac:dyDescent="0.3">
      <c r="A197" s="236"/>
      <c r="B197" s="58"/>
      <c r="C197" s="58"/>
      <c r="D197" s="71"/>
      <c r="E197" s="80"/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/>
      <c r="B198" s="58"/>
      <c r="C198" s="58"/>
      <c r="D198" s="71"/>
      <c r="E198" s="80"/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/>
      <c r="B199" s="58"/>
      <c r="C199" s="58"/>
      <c r="D199" s="71"/>
      <c r="E199" s="80"/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/>
      <c r="B200" s="58"/>
      <c r="C200" s="58"/>
      <c r="D200" s="71"/>
      <c r="E200" s="80"/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/>
      <c r="B201" s="58"/>
      <c r="C201" s="58"/>
      <c r="D201" s="71"/>
      <c r="E201" s="80"/>
      <c r="F201" s="237"/>
      <c r="G201" s="241"/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/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/>
      <c r="B202" s="58"/>
      <c r="C202" s="58"/>
      <c r="D202" s="71"/>
      <c r="E202" s="80"/>
      <c r="F202" s="237"/>
      <c r="G202" s="241"/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/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/>
      <c r="B203" s="58"/>
      <c r="C203" s="58"/>
      <c r="D203" s="71"/>
      <c r="E203" s="80"/>
      <c r="F203" s="237"/>
      <c r="G203" s="241"/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/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/>
      <c r="B204" s="58"/>
      <c r="C204" s="58"/>
      <c r="D204" s="71"/>
      <c r="E204" s="80"/>
      <c r="F204" s="237"/>
      <c r="G204" s="241"/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/>
      <c r="AX204" s="266"/>
      <c r="AY204" s="269"/>
      <c r="AZ204" s="269"/>
      <c r="BA204" s="269"/>
      <c r="BB204" s="269"/>
      <c r="BC204" s="269"/>
      <c r="BD204" s="269"/>
      <c r="BE204" s="269"/>
      <c r="BF204" s="239"/>
      <c r="BG204" s="240"/>
      <c r="BH204" s="11"/>
    </row>
    <row r="205" spans="1:60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7"/>
      <c r="Q205" s="273"/>
      <c r="R205" s="273"/>
      <c r="S205" s="84"/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39"/>
      <c r="BG205" s="240"/>
      <c r="BH205" s="11"/>
    </row>
    <row r="206" spans="1:60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39"/>
      <c r="BG206" s="240"/>
      <c r="BH206" s="11"/>
    </row>
    <row r="207" spans="1:60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/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50">
        <f>SUM(X191:BE207)</f>
        <v>0</v>
      </c>
      <c r="BG207" s="15">
        <f>SUM(I191:W207)</f>
        <v>0</v>
      </c>
      <c r="BH207" s="11"/>
    </row>
    <row r="208" spans="1:60" x14ac:dyDescent="0.3">
      <c r="A208" s="236"/>
      <c r="B208" s="58"/>
      <c r="C208" s="58"/>
      <c r="D208" s="71"/>
      <c r="E208" s="80"/>
      <c r="F208" s="237"/>
      <c r="G208" s="232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/>
      <c r="AX208" s="266"/>
      <c r="AY208" s="269"/>
      <c r="AZ208" s="269"/>
      <c r="BA208" s="269"/>
      <c r="BB208" s="269"/>
      <c r="BC208" s="269"/>
      <c r="BD208" s="269"/>
      <c r="BE208" s="269"/>
      <c r="BF208" s="239"/>
      <c r="BG208" s="240"/>
      <c r="BH208" s="11"/>
    </row>
    <row r="209" spans="1:60" x14ac:dyDescent="0.3">
      <c r="A209" s="236"/>
      <c r="B209" s="58"/>
      <c r="C209" s="58"/>
      <c r="D209" s="71"/>
      <c r="E209" s="80"/>
      <c r="F209" s="237"/>
      <c r="G209" s="232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/>
      <c r="AX209" s="266"/>
      <c r="AY209" s="269"/>
      <c r="AZ209" s="269"/>
      <c r="BA209" s="269"/>
      <c r="BB209" s="269"/>
      <c r="BC209" s="269"/>
      <c r="BD209" s="269"/>
      <c r="BE209" s="269"/>
      <c r="BF209" s="239"/>
      <c r="BG209" s="240"/>
      <c r="BH209" s="11"/>
    </row>
    <row r="210" spans="1:60" x14ac:dyDescent="0.3">
      <c r="A210" s="236"/>
      <c r="B210" s="58"/>
      <c r="C210" s="58"/>
      <c r="D210" s="71"/>
      <c r="E210" s="80"/>
      <c r="F210" s="237"/>
      <c r="G210" s="232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/>
      <c r="AX210" s="266"/>
      <c r="AY210" s="269"/>
      <c r="AZ210" s="269"/>
      <c r="BA210" s="269"/>
      <c r="BB210" s="269"/>
      <c r="BC210" s="269"/>
      <c r="BD210" s="269"/>
      <c r="BE210" s="269"/>
      <c r="BF210" s="239"/>
      <c r="BG210" s="240"/>
      <c r="BH210" s="11"/>
    </row>
    <row r="211" spans="1:60" x14ac:dyDescent="0.3">
      <c r="A211" s="236"/>
      <c r="B211" s="58"/>
      <c r="C211" s="58"/>
      <c r="D211" s="71"/>
      <c r="E211" s="80"/>
      <c r="F211" s="237"/>
      <c r="G211" s="232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/>
      <c r="AX211" s="266"/>
      <c r="AY211" s="269"/>
      <c r="AZ211" s="269"/>
      <c r="BA211" s="269"/>
      <c r="BB211" s="269"/>
      <c r="BC211" s="269"/>
      <c r="BD211" s="269"/>
      <c r="BE211" s="269"/>
      <c r="BF211" s="50"/>
      <c r="BG211" s="15"/>
      <c r="BH211" s="11"/>
    </row>
    <row r="212" spans="1:60" x14ac:dyDescent="0.3">
      <c r="A212" s="236"/>
      <c r="B212" s="58"/>
      <c r="C212" s="58"/>
      <c r="D212" s="71"/>
      <c r="E212" s="80"/>
      <c r="F212" s="237"/>
      <c r="G212" s="232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56"/>
      <c r="BG212" s="257"/>
      <c r="BH212" s="11"/>
    </row>
    <row r="213" spans="1:60" x14ac:dyDescent="0.3">
      <c r="A213" s="236"/>
      <c r="B213" s="58"/>
      <c r="C213" s="58"/>
      <c r="D213" s="71"/>
      <c r="E213" s="80"/>
      <c r="F213" s="237"/>
      <c r="G213" s="232"/>
      <c r="H213" s="81"/>
      <c r="I213" s="277"/>
      <c r="J213" s="277"/>
      <c r="K213" s="277"/>
      <c r="L213" s="277"/>
      <c r="M213" s="277"/>
      <c r="N213" s="277"/>
      <c r="O213" s="277"/>
      <c r="P213" s="277"/>
      <c r="Q213" s="273"/>
      <c r="R213" s="273"/>
      <c r="S213" s="84"/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56"/>
      <c r="BG213" s="257"/>
      <c r="BH213" s="11"/>
    </row>
    <row r="214" spans="1:60" x14ac:dyDescent="0.3">
      <c r="A214" s="236"/>
      <c r="B214" s="58"/>
      <c r="C214" s="58"/>
      <c r="D214" s="71"/>
      <c r="E214" s="80"/>
      <c r="F214" s="237"/>
      <c r="G214" s="232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/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256"/>
      <c r="BG214" s="257"/>
      <c r="BH214" s="11"/>
    </row>
    <row r="215" spans="1:60" x14ac:dyDescent="0.3">
      <c r="A215" s="236"/>
      <c r="B215" s="58"/>
      <c r="C215" s="58"/>
      <c r="D215" s="71"/>
      <c r="E215" s="80"/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256"/>
      <c r="BG215" s="257"/>
      <c r="BH215" s="11"/>
    </row>
    <row r="216" spans="1:60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256"/>
      <c r="BG216" s="257"/>
      <c r="BH216" s="11"/>
    </row>
    <row r="217" spans="1:60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56"/>
      <c r="BG217" s="257"/>
      <c r="BH217" s="11"/>
    </row>
    <row r="218" spans="1:60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256"/>
      <c r="BG218" s="257"/>
      <c r="BH218" s="11"/>
    </row>
    <row r="219" spans="1:60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256"/>
      <c r="BG219" s="257"/>
      <c r="BH219" s="11"/>
    </row>
    <row r="220" spans="1:60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256"/>
      <c r="BG220" s="257"/>
      <c r="BH220" s="11"/>
    </row>
    <row r="221" spans="1:60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7"/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/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256"/>
      <c r="BG226" s="257"/>
      <c r="BH226" s="11"/>
    </row>
    <row r="227" spans="1:60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256"/>
      <c r="BG227" s="257"/>
      <c r="BH227" s="11"/>
    </row>
    <row r="228" spans="1:60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/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/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/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/>
      <c r="AX231" s="266"/>
      <c r="AY231" s="269"/>
      <c r="AZ231" s="269"/>
      <c r="BA231" s="269"/>
      <c r="BB231" s="269"/>
      <c r="BC231" s="269"/>
      <c r="BD231" s="269"/>
      <c r="BE231" s="269"/>
      <c r="BF231" s="239"/>
      <c r="BG231" s="240"/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39"/>
      <c r="BG232" s="240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39"/>
      <c r="BG233" s="240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39"/>
      <c r="BG234" s="240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39"/>
      <c r="BG235" s="240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39"/>
      <c r="BG236" s="240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50"/>
      <c r="BG237" s="15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50"/>
      <c r="BG238" s="15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56"/>
      <c r="BG239" s="257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56"/>
      <c r="BG240" s="257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256"/>
      <c r="BG241" s="257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256"/>
      <c r="BG242" s="257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56"/>
      <c r="BG243" s="257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41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239"/>
      <c r="BG244" s="240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41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239"/>
      <c r="BG245" s="240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41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239"/>
      <c r="BG246" s="240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41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239"/>
      <c r="BG247" s="240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41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39"/>
      <c r="BG248" s="240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41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39"/>
      <c r="BG249" s="240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41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20"/>
      <c r="BG250" s="221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32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50"/>
      <c r="BG251" s="15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32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56"/>
      <c r="BG252" s="257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32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56"/>
      <c r="BG253" s="257"/>
      <c r="BH253" s="11"/>
    </row>
    <row r="254" spans="1:60" x14ac:dyDescent="0.3">
      <c r="A254" s="236"/>
      <c r="B254" s="58"/>
      <c r="C254" s="58"/>
      <c r="D254" s="71"/>
      <c r="E254" s="212"/>
      <c r="F254" s="237"/>
      <c r="G254" s="232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56"/>
      <c r="BG254" s="257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32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239"/>
      <c r="BG255" s="240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32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39"/>
      <c r="BG256" s="240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32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39"/>
      <c r="BG257" s="240"/>
      <c r="BH257" s="11"/>
    </row>
    <row r="258" spans="1:60" x14ac:dyDescent="0.3">
      <c r="A258" s="236"/>
      <c r="B258" s="58"/>
      <c r="C258" s="58"/>
      <c r="D258" s="71"/>
      <c r="E258" s="80"/>
      <c r="F258" s="237"/>
      <c r="G258" s="232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239"/>
      <c r="BG258" s="240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239"/>
      <c r="BG259" s="240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41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239"/>
      <c r="BG260" s="240"/>
      <c r="BH260" s="11"/>
    </row>
    <row r="261" spans="1:60" x14ac:dyDescent="0.3">
      <c r="A261" s="236"/>
      <c r="B261" s="58"/>
      <c r="C261" s="58"/>
      <c r="D261" s="71"/>
      <c r="E261" s="80"/>
      <c r="F261" s="237"/>
      <c r="G261" s="241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39"/>
      <c r="BG261" s="240"/>
      <c r="BH261" s="11"/>
    </row>
    <row r="262" spans="1:60" x14ac:dyDescent="0.3">
      <c r="A262" s="236"/>
      <c r="B262" s="58"/>
      <c r="C262" s="58"/>
      <c r="D262" s="71"/>
      <c r="E262" s="80"/>
      <c r="F262" s="237"/>
      <c r="G262" s="241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20"/>
      <c r="BG262" s="221"/>
      <c r="BH262" s="11"/>
    </row>
    <row r="263" spans="1:60" x14ac:dyDescent="0.3">
      <c r="A263" s="236"/>
      <c r="B263" s="58"/>
      <c r="C263" s="58"/>
      <c r="D263" s="71"/>
      <c r="E263" s="80"/>
      <c r="F263" s="237"/>
      <c r="G263" s="241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20"/>
      <c r="BG263" s="221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41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32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41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50"/>
      <c r="BG266" s="15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41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56"/>
      <c r="BG267" s="257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41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39"/>
      <c r="BG269" s="240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239"/>
      <c r="BG270" s="240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39"/>
      <c r="BG271" s="240"/>
      <c r="BH271" s="11"/>
    </row>
    <row r="272" spans="1:60" x14ac:dyDescent="0.3">
      <c r="A272" s="236"/>
      <c r="B272" s="58"/>
      <c r="C272" s="58"/>
      <c r="D272" s="71"/>
      <c r="E272" s="80"/>
      <c r="F272" s="241"/>
      <c r="G272" s="241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39"/>
      <c r="BG272" s="240"/>
      <c r="BH272" s="11"/>
    </row>
    <row r="273" spans="1:60" x14ac:dyDescent="0.3">
      <c r="A273" s="236"/>
      <c r="B273" s="58"/>
      <c r="C273" s="58"/>
      <c r="D273" s="71"/>
      <c r="E273" s="80"/>
      <c r="F273" s="241"/>
      <c r="G273" s="241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239"/>
      <c r="BG273" s="240"/>
      <c r="BH273" s="11"/>
    </row>
    <row r="274" spans="1:60" x14ac:dyDescent="0.3">
      <c r="A274" s="236"/>
      <c r="B274" s="58"/>
      <c r="C274" s="58"/>
      <c r="D274" s="71"/>
      <c r="E274" s="80"/>
      <c r="F274" s="241"/>
      <c r="G274" s="241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239"/>
      <c r="BG274" s="240"/>
      <c r="BH274" s="11"/>
    </row>
    <row r="275" spans="1:60" x14ac:dyDescent="0.3">
      <c r="A275" s="236"/>
      <c r="B275" s="58"/>
      <c r="C275" s="58"/>
      <c r="D275" s="71"/>
      <c r="E275" s="80"/>
      <c r="F275" s="241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50"/>
      <c r="BG275" s="15"/>
      <c r="BH275" s="11"/>
    </row>
    <row r="276" spans="1:60" x14ac:dyDescent="0.3">
      <c r="A276" s="236"/>
      <c r="B276" s="58"/>
      <c r="C276" s="58"/>
      <c r="D276" s="71"/>
      <c r="E276" s="80"/>
      <c r="F276" s="241"/>
      <c r="G276" s="237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39"/>
      <c r="BG276" s="240"/>
      <c r="BH276" s="11"/>
    </row>
    <row r="277" spans="1:60" x14ac:dyDescent="0.3">
      <c r="A277" s="236"/>
      <c r="B277" s="58"/>
      <c r="C277" s="58"/>
      <c r="D277" s="71"/>
      <c r="E277" s="80"/>
      <c r="F277" s="232"/>
      <c r="G277" s="237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32"/>
      <c r="G278" s="237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32"/>
      <c r="G279" s="237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239"/>
      <c r="BG279" s="240"/>
      <c r="BH279" s="11"/>
    </row>
    <row r="280" spans="1:60" x14ac:dyDescent="0.3">
      <c r="A280" s="236"/>
      <c r="B280" s="58"/>
      <c r="C280" s="58"/>
      <c r="D280" s="71"/>
      <c r="E280" s="80"/>
      <c r="F280" s="237"/>
      <c r="G280" s="237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37"/>
      <c r="G281" s="237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37"/>
      <c r="G282" s="237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239"/>
      <c r="BG282" s="240"/>
      <c r="BH282" s="11"/>
    </row>
    <row r="283" spans="1:60" x14ac:dyDescent="0.3">
      <c r="A283" s="259"/>
      <c r="B283" s="58"/>
      <c r="C283" s="58"/>
      <c r="D283" s="71"/>
      <c r="E283" s="80"/>
      <c r="F283" s="237"/>
      <c r="G283" s="237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239"/>
      <c r="BG283" s="240"/>
      <c r="BH283" s="11"/>
    </row>
    <row r="284" spans="1:60" x14ac:dyDescent="0.3">
      <c r="A284" s="236"/>
      <c r="B284" s="58"/>
      <c r="C284" s="58"/>
      <c r="D284" s="71"/>
      <c r="E284" s="80"/>
      <c r="F284" s="241"/>
      <c r="G284" s="237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239"/>
      <c r="BG284" s="240"/>
      <c r="BH284" s="11"/>
    </row>
    <row r="285" spans="1:60" x14ac:dyDescent="0.3">
      <c r="A285" s="236"/>
      <c r="B285" s="58"/>
      <c r="C285" s="58"/>
      <c r="D285" s="71"/>
      <c r="E285" s="80"/>
      <c r="F285" s="241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41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36"/>
      <c r="B287" s="58"/>
      <c r="C287" s="58"/>
      <c r="D287" s="71"/>
      <c r="E287" s="80"/>
      <c r="F287" s="241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50"/>
      <c r="BG287" s="15"/>
      <c r="BH287" s="11"/>
    </row>
    <row r="288" spans="1:60" x14ac:dyDescent="0.3">
      <c r="A288" s="236"/>
      <c r="B288" s="58"/>
      <c r="C288" s="58"/>
      <c r="D288" s="71"/>
      <c r="E288" s="80"/>
      <c r="F288" s="237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20"/>
      <c r="BG288" s="221"/>
      <c r="BH288" s="11"/>
    </row>
    <row r="289" spans="1:60" x14ac:dyDescent="0.3">
      <c r="A289" s="236"/>
      <c r="B289" s="58"/>
      <c r="C289" s="58"/>
      <c r="D289" s="71"/>
      <c r="E289" s="241"/>
      <c r="F289" s="237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36"/>
      <c r="B290" s="58"/>
      <c r="C290" s="58"/>
      <c r="D290" s="71"/>
      <c r="E290" s="241"/>
      <c r="F290" s="237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36"/>
      <c r="B291" s="58"/>
      <c r="C291" s="58"/>
      <c r="D291" s="71"/>
      <c r="E291" s="241"/>
      <c r="F291" s="237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239"/>
      <c r="BG291" s="240"/>
      <c r="BH291" s="11"/>
    </row>
    <row r="292" spans="1:60" x14ac:dyDescent="0.3">
      <c r="A292" s="236"/>
      <c r="B292" s="58"/>
      <c r="C292" s="58"/>
      <c r="D292" s="71"/>
      <c r="E292" s="237"/>
      <c r="F292" s="237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39"/>
      <c r="BG292" s="240"/>
      <c r="BH292" s="11"/>
    </row>
    <row r="293" spans="1:60" x14ac:dyDescent="0.3">
      <c r="A293" s="236"/>
      <c r="B293" s="58"/>
      <c r="C293" s="58"/>
      <c r="D293" s="71"/>
      <c r="E293" s="237"/>
      <c r="F293" s="237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237"/>
      <c r="F294" s="237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239"/>
      <c r="BG294" s="240"/>
      <c r="BH294" s="11"/>
    </row>
    <row r="295" spans="1:60" x14ac:dyDescent="0.3">
      <c r="A295" s="236"/>
      <c r="B295" s="58"/>
      <c r="C295" s="58"/>
      <c r="D295" s="71"/>
      <c r="E295" s="237"/>
      <c r="F295" s="237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239"/>
      <c r="BG295" s="240"/>
      <c r="BH295" s="11"/>
    </row>
    <row r="296" spans="1:60" x14ac:dyDescent="0.3">
      <c r="A296" s="236"/>
      <c r="B296" s="58"/>
      <c r="C296" s="58"/>
      <c r="D296" s="71"/>
      <c r="E296" s="80"/>
      <c r="F296" s="237"/>
      <c r="G296" s="241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239"/>
      <c r="BG296" s="240"/>
      <c r="BH296" s="11"/>
    </row>
    <row r="297" spans="1:60" x14ac:dyDescent="0.3">
      <c r="A297" s="236"/>
      <c r="B297" s="58"/>
      <c r="C297" s="58"/>
      <c r="D297" s="71"/>
      <c r="E297" s="80"/>
      <c r="F297" s="237"/>
      <c r="G297" s="241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39"/>
      <c r="BG297" s="240"/>
      <c r="BH297" s="11"/>
    </row>
    <row r="298" spans="1:60" x14ac:dyDescent="0.3">
      <c r="A298" s="236"/>
      <c r="B298" s="58"/>
      <c r="C298" s="58"/>
      <c r="D298" s="71"/>
      <c r="E298" s="80"/>
      <c r="F298" s="237"/>
      <c r="G298" s="241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80"/>
      <c r="F299" s="237"/>
      <c r="G299" s="241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20"/>
      <c r="BG299" s="221"/>
      <c r="BH299" s="11"/>
    </row>
    <row r="300" spans="1:60" x14ac:dyDescent="0.3">
      <c r="A300" s="236"/>
      <c r="B300" s="58"/>
      <c r="C300" s="58"/>
      <c r="D300" s="71"/>
      <c r="E300" s="80"/>
      <c r="F300" s="237"/>
      <c r="G300" s="241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80"/>
      <c r="F301" s="237"/>
      <c r="G301" s="232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80"/>
      <c r="F302" s="237"/>
      <c r="G302" s="232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80"/>
      <c r="F303" s="237"/>
      <c r="G303" s="232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39"/>
      <c r="BG303" s="240"/>
      <c r="BH303" s="11"/>
    </row>
    <row r="304" spans="1:60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303" x14ac:dyDescent="0.3">
      <c r="A305" s="236"/>
      <c r="B305" s="58"/>
      <c r="C305" s="58"/>
      <c r="D305" s="71"/>
      <c r="E305" s="80"/>
      <c r="F305" s="237"/>
      <c r="G305" s="241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303" x14ac:dyDescent="0.3">
      <c r="A306" s="236"/>
      <c r="B306" s="58"/>
      <c r="C306" s="58"/>
      <c r="D306" s="71"/>
      <c r="E306" s="80"/>
      <c r="F306" s="237"/>
      <c r="G306" s="241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39"/>
      <c r="BG306" s="240"/>
      <c r="BH306" s="11"/>
    </row>
    <row r="307" spans="1:303" x14ac:dyDescent="0.3">
      <c r="A307" s="236"/>
      <c r="B307" s="58"/>
      <c r="C307" s="58"/>
      <c r="D307" s="71"/>
      <c r="E307" s="80"/>
      <c r="F307" s="237"/>
      <c r="G307" s="241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39"/>
      <c r="BG307" s="240"/>
      <c r="BH307" s="11"/>
    </row>
    <row r="308" spans="1:303" x14ac:dyDescent="0.3">
      <c r="A308" s="236"/>
      <c r="B308" s="58"/>
      <c r="C308" s="58"/>
      <c r="D308" s="71"/>
      <c r="E308" s="80"/>
      <c r="F308" s="237"/>
      <c r="G308" s="237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39"/>
      <c r="BG308" s="240"/>
      <c r="BH308" s="11"/>
    </row>
    <row r="309" spans="1:303" x14ac:dyDescent="0.3">
      <c r="A309" s="236"/>
      <c r="B309" s="58"/>
      <c r="C309" s="58"/>
      <c r="D309" s="71"/>
      <c r="E309" s="212"/>
      <c r="F309" s="237"/>
      <c r="G309" s="241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303" x14ac:dyDescent="0.3">
      <c r="A310" s="236"/>
      <c r="B310" s="58"/>
      <c r="C310" s="58"/>
      <c r="D310" s="71"/>
      <c r="E310" s="212"/>
      <c r="F310" s="237"/>
      <c r="G310" s="241"/>
      <c r="H310" s="242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303" x14ac:dyDescent="0.3">
      <c r="A311" s="236"/>
      <c r="B311" s="58"/>
      <c r="C311" s="58"/>
      <c r="D311" s="71"/>
      <c r="E311" s="212"/>
      <c r="F311" s="237"/>
      <c r="G311" s="241"/>
      <c r="H311" s="242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303" x14ac:dyDescent="0.3">
      <c r="A312" s="236"/>
      <c r="B312" s="58"/>
      <c r="C312" s="58"/>
      <c r="D312" s="71"/>
      <c r="E312" s="212"/>
      <c r="F312" s="237"/>
      <c r="G312" s="241"/>
      <c r="H312" s="242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20"/>
      <c r="BG312" s="221"/>
      <c r="BH312" s="11"/>
    </row>
    <row r="313" spans="1:303" x14ac:dyDescent="0.3">
      <c r="A313" s="236"/>
      <c r="B313" s="58"/>
      <c r="C313" s="58"/>
      <c r="D313" s="71"/>
      <c r="E313" s="212"/>
      <c r="F313" s="237"/>
      <c r="G313" s="237"/>
      <c r="H313" s="242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303" s="2" customFormat="1" x14ac:dyDescent="0.3">
      <c r="A314" s="45"/>
      <c r="B314" s="58"/>
      <c r="D314" s="72"/>
      <c r="E314" s="284">
        <f>SUM(E12:E313)</f>
        <v>21471.59</v>
      </c>
      <c r="F314" s="284">
        <f t="shared" ref="F314:BG314" si="0">SUM(F12:F313)</f>
        <v>6078.82</v>
      </c>
      <c r="G314" s="284">
        <f t="shared" si="0"/>
        <v>4101.0499999999993</v>
      </c>
      <c r="H314" s="284">
        <f t="shared" si="0"/>
        <v>3.8600000000000003</v>
      </c>
      <c r="I314" s="284">
        <f t="shared" si="0"/>
        <v>10935</v>
      </c>
      <c r="J314" s="284">
        <f t="shared" si="0"/>
        <v>1450.02</v>
      </c>
      <c r="K314" s="284">
        <f t="shared" si="0"/>
        <v>66.05</v>
      </c>
      <c r="L314" s="284">
        <f t="shared" si="0"/>
        <v>150</v>
      </c>
      <c r="M314" s="284">
        <f t="shared" si="0"/>
        <v>0</v>
      </c>
      <c r="N314" s="284">
        <f t="shared" si="0"/>
        <v>422.8</v>
      </c>
      <c r="O314" s="284">
        <f t="shared" si="0"/>
        <v>330</v>
      </c>
      <c r="P314" s="284">
        <f t="shared" si="0"/>
        <v>45.239999999999995</v>
      </c>
      <c r="Q314" s="284">
        <f t="shared" si="0"/>
        <v>1359</v>
      </c>
      <c r="R314" s="284">
        <f t="shared" si="0"/>
        <v>2680</v>
      </c>
      <c r="S314" s="284">
        <f t="shared" si="0"/>
        <v>615.65000000000009</v>
      </c>
      <c r="T314" s="284">
        <f t="shared" si="0"/>
        <v>100</v>
      </c>
      <c r="U314" s="284">
        <f t="shared" si="0"/>
        <v>2636.76</v>
      </c>
      <c r="V314" s="284">
        <f t="shared" si="0"/>
        <v>219.13</v>
      </c>
      <c r="W314" s="284">
        <f t="shared" si="0"/>
        <v>0</v>
      </c>
      <c r="X314" s="284">
        <f t="shared" si="0"/>
        <v>2582.7800000000002</v>
      </c>
      <c r="Y314" s="284">
        <f t="shared" si="0"/>
        <v>420</v>
      </c>
      <c r="Z314" s="284">
        <f t="shared" si="0"/>
        <v>85.72</v>
      </c>
      <c r="AA314" s="284">
        <f t="shared" si="0"/>
        <v>40</v>
      </c>
      <c r="AB314" s="284">
        <f t="shared" si="0"/>
        <v>82.37</v>
      </c>
      <c r="AC314" s="284">
        <f t="shared" si="0"/>
        <v>2227.2599999999998</v>
      </c>
      <c r="AD314" s="284">
        <f t="shared" si="0"/>
        <v>0</v>
      </c>
      <c r="AE314" s="284">
        <f t="shared" si="0"/>
        <v>0</v>
      </c>
      <c r="AF314" s="284">
        <f t="shared" si="0"/>
        <v>120</v>
      </c>
      <c r="AG314" s="284">
        <f t="shared" si="0"/>
        <v>0</v>
      </c>
      <c r="AH314" s="284">
        <f t="shared" si="0"/>
        <v>176</v>
      </c>
      <c r="AI314" s="284">
        <f t="shared" si="0"/>
        <v>45.239999999999995</v>
      </c>
      <c r="AJ314" s="284">
        <f t="shared" si="0"/>
        <v>211.76</v>
      </c>
      <c r="AK314" s="284">
        <f t="shared" si="0"/>
        <v>0</v>
      </c>
      <c r="AL314" s="284">
        <f t="shared" si="0"/>
        <v>330</v>
      </c>
      <c r="AM314" s="284">
        <f t="shared" si="0"/>
        <v>792.28</v>
      </c>
      <c r="AN314" s="284">
        <f t="shared" si="0"/>
        <v>0</v>
      </c>
      <c r="AO314" s="284">
        <f t="shared" si="0"/>
        <v>0</v>
      </c>
      <c r="AP314" s="284">
        <f t="shared" si="0"/>
        <v>562.70000000000005</v>
      </c>
      <c r="AQ314" s="284">
        <f t="shared" si="0"/>
        <v>0</v>
      </c>
      <c r="AR314" s="284">
        <f t="shared" si="0"/>
        <v>0</v>
      </c>
      <c r="AS314" s="284">
        <f t="shared" si="0"/>
        <v>303.76</v>
      </c>
      <c r="AT314" s="284">
        <f t="shared" si="0"/>
        <v>917.71</v>
      </c>
      <c r="AU314" s="284">
        <f t="shared" si="0"/>
        <v>0</v>
      </c>
      <c r="AV314" s="284">
        <f t="shared" si="0"/>
        <v>20</v>
      </c>
      <c r="AW314" s="284">
        <f t="shared" si="0"/>
        <v>1361.0900000000001</v>
      </c>
      <c r="AX314" s="284">
        <f t="shared" si="0"/>
        <v>192</v>
      </c>
      <c r="AY314" s="284">
        <f t="shared" si="0"/>
        <v>0</v>
      </c>
      <c r="AZ314" s="284">
        <f t="shared" si="0"/>
        <v>0</v>
      </c>
      <c r="BA314" s="284">
        <f t="shared" si="0"/>
        <v>0</v>
      </c>
      <c r="BB314" s="284">
        <f t="shared" si="0"/>
        <v>0</v>
      </c>
      <c r="BC314" s="284">
        <f t="shared" si="0"/>
        <v>0</v>
      </c>
      <c r="BD314" s="284">
        <f t="shared" si="0"/>
        <v>0</v>
      </c>
      <c r="BE314" s="284">
        <f t="shared" si="0"/>
        <v>175</v>
      </c>
      <c r="BF314" s="284">
        <f t="shared" si="0"/>
        <v>10645.67</v>
      </c>
      <c r="BG314" s="284">
        <f t="shared" si="0"/>
        <v>21009.649999999998</v>
      </c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  <c r="IZ314" s="1"/>
      <c r="JA314" s="1"/>
      <c r="JB314" s="1"/>
      <c r="JC314" s="1"/>
      <c r="JD314" s="1"/>
      <c r="JE314" s="1"/>
      <c r="JF314" s="1"/>
      <c r="JG314" s="1"/>
      <c r="JH314" s="1"/>
      <c r="JI314" s="1"/>
      <c r="JJ314" s="1"/>
      <c r="JK314" s="1"/>
      <c r="JL314" s="1"/>
      <c r="JM314" s="1"/>
      <c r="JN314" s="1"/>
      <c r="JO314" s="1"/>
      <c r="JP314" s="1"/>
      <c r="JQ314" s="1"/>
      <c r="JR314" s="1"/>
      <c r="JS314" s="1"/>
      <c r="JT314" s="1"/>
      <c r="JU314" s="1"/>
      <c r="JV314" s="1"/>
      <c r="JW314" s="1"/>
      <c r="JX314" s="1"/>
      <c r="JY314" s="1"/>
      <c r="JZ314" s="1"/>
      <c r="KA314" s="1"/>
      <c r="KB314" s="1"/>
      <c r="KC314" s="1"/>
      <c r="KD314" s="1"/>
      <c r="KE314" s="1"/>
      <c r="KF314" s="1"/>
      <c r="KG314" s="1"/>
      <c r="KH314" s="1"/>
      <c r="KI314" s="1"/>
      <c r="KJ314" s="1"/>
      <c r="KK314" s="1"/>
      <c r="KL314" s="1"/>
      <c r="KM314" s="1"/>
      <c r="KN314" s="1"/>
      <c r="KO314" s="1"/>
      <c r="KP314" s="1"/>
      <c r="KQ314" s="1"/>
    </row>
    <row r="315" spans="1:303" ht="13.5" thickBot="1" x14ac:dyDescent="0.35">
      <c r="A315" s="44"/>
      <c r="B315" s="58"/>
      <c r="C315" s="12"/>
      <c r="D315" s="73"/>
      <c r="E315" s="82" t="e">
        <f>E51+E52+#REF!+#REF!+#REF!</f>
        <v>#REF!</v>
      </c>
      <c r="F315" s="206">
        <f>F26+F47+F50</f>
        <v>0</v>
      </c>
      <c r="G315" s="206" t="e">
        <f>SUM(#REF!)+#REF!+#REF!</f>
        <v>#REF!</v>
      </c>
      <c r="H315" s="207" t="e">
        <f>H51+#REF!+#REF!+#REF!+#REF!+#REF!+#REF!</f>
        <v>#REF!</v>
      </c>
      <c r="I315" s="282"/>
      <c r="J315" s="283"/>
      <c r="K315" s="283"/>
      <c r="L315" s="283"/>
      <c r="M315" s="283"/>
      <c r="N315" s="283"/>
      <c r="O315" s="283"/>
      <c r="P315" s="283"/>
      <c r="Q315" s="274"/>
      <c r="R315" s="274"/>
      <c r="S315" s="86"/>
      <c r="T315" s="86"/>
      <c r="U315" s="86"/>
      <c r="V315" s="86"/>
      <c r="W315" s="86"/>
      <c r="X315" s="91"/>
      <c r="Y315" s="91"/>
      <c r="Z315" s="91"/>
      <c r="AA315" s="91"/>
      <c r="AB315" s="91"/>
      <c r="AC315" s="91"/>
      <c r="AD315" s="91"/>
      <c r="AE315" s="91"/>
      <c r="AF315" s="91"/>
      <c r="AG315" s="91"/>
      <c r="AH315" s="91"/>
      <c r="AI315" s="91"/>
      <c r="AJ315" s="91"/>
      <c r="AK315" s="91"/>
      <c r="AL315" s="91"/>
      <c r="AM315" s="91"/>
      <c r="AN315" s="91"/>
      <c r="AO315" s="91"/>
      <c r="AP315" s="91"/>
      <c r="AQ315" s="91"/>
      <c r="AR315" s="91"/>
      <c r="AS315" s="91"/>
      <c r="AT315" s="91"/>
      <c r="AU315" s="91"/>
      <c r="AV315" s="91"/>
      <c r="AW315" s="91"/>
      <c r="AX315" s="91"/>
      <c r="AY315" s="91"/>
      <c r="AZ315" s="91"/>
      <c r="BA315" s="91"/>
      <c r="BB315" s="91"/>
      <c r="BC315" s="91"/>
      <c r="BD315" s="91"/>
      <c r="BE315" s="311"/>
      <c r="BF315" s="51"/>
      <c r="BG315" s="14"/>
      <c r="BH315" s="11"/>
    </row>
    <row r="316" spans="1:303" x14ac:dyDescent="0.3">
      <c r="A316" s="41"/>
      <c r="B316" s="3"/>
      <c r="C316" s="3"/>
      <c r="D316" s="54"/>
      <c r="E316" s="13"/>
      <c r="F316" s="13"/>
      <c r="G316" s="13"/>
      <c r="H316" s="13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  <c r="BA316" s="28"/>
      <c r="BB316" s="28"/>
      <c r="BC316" s="28"/>
      <c r="BD316" s="28"/>
      <c r="BE316" s="312"/>
      <c r="BF316" s="52"/>
      <c r="BG316" s="16"/>
      <c r="BH316" s="11"/>
    </row>
    <row r="317" spans="1:303" s="1" customFormat="1" x14ac:dyDescent="0.3">
      <c r="A317" s="45"/>
      <c r="B317" s="17"/>
      <c r="C317" s="17"/>
      <c r="D317" s="55"/>
      <c r="E317" s="4"/>
      <c r="F317" s="4"/>
      <c r="G317" s="4"/>
      <c r="H317" s="4"/>
      <c r="I317" s="64"/>
      <c r="J317" s="64">
        <f>SUM(I314:W314)</f>
        <v>21009.650000000005</v>
      </c>
      <c r="K317" s="61"/>
      <c r="L317" s="61"/>
      <c r="M317" s="61"/>
      <c r="N317" s="61"/>
      <c r="O317" s="61"/>
      <c r="P317" s="61"/>
      <c r="Q317" s="61"/>
      <c r="R317" s="61"/>
      <c r="S317" s="4"/>
      <c r="T317" s="4"/>
      <c r="U317" s="4"/>
      <c r="V317" s="4"/>
      <c r="W317" s="4"/>
      <c r="X317" s="32"/>
      <c r="Y317" s="18">
        <f>SUM(X314:BE314)</f>
        <v>10645.669999999998</v>
      </c>
      <c r="Z317" s="18"/>
      <c r="AA317" s="32"/>
      <c r="AB317" s="32"/>
      <c r="AC317" s="32"/>
      <c r="AD317" s="32"/>
      <c r="AE317" s="32"/>
      <c r="AF317" s="32"/>
      <c r="AG317" s="32"/>
      <c r="AH317" s="32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313"/>
      <c r="BF317" s="52"/>
      <c r="BG317" s="16"/>
      <c r="BH317" s="19"/>
    </row>
    <row r="318" spans="1:303" x14ac:dyDescent="0.3">
      <c r="A318" s="41"/>
      <c r="B318" s="3"/>
      <c r="C318" s="3"/>
      <c r="D318" s="54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  <c r="AW318" s="28"/>
      <c r="AX318" s="28"/>
      <c r="AY318" s="28"/>
      <c r="AZ318" s="28"/>
      <c r="BA318" s="28"/>
      <c r="BB318" s="28"/>
      <c r="BC318" s="28"/>
      <c r="BD318" s="28"/>
      <c r="BE318" s="312"/>
      <c r="BF318" s="52"/>
      <c r="BG318" s="16"/>
      <c r="BH318" s="11"/>
    </row>
    <row r="319" spans="1:303" ht="13.5" thickBot="1" x14ac:dyDescent="0.35">
      <c r="A319" s="46"/>
      <c r="B319" s="47"/>
      <c r="C319" s="47"/>
      <c r="D319" s="56"/>
      <c r="E319" s="48"/>
      <c r="F319" s="48"/>
      <c r="G319" s="48"/>
      <c r="H319" s="48"/>
      <c r="I319" s="48"/>
      <c r="J319" s="48"/>
      <c r="K319" s="48"/>
      <c r="L319" s="48"/>
      <c r="M319" s="48"/>
      <c r="N319" s="48"/>
      <c r="O319" s="48"/>
      <c r="P319" s="48"/>
      <c r="Q319" s="48"/>
      <c r="R319" s="48"/>
      <c r="S319" s="48"/>
      <c r="T319" s="48"/>
      <c r="U319" s="48"/>
      <c r="V319" s="48"/>
      <c r="W319" s="48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  <c r="AK319" s="33"/>
      <c r="AL319" s="33"/>
      <c r="AM319" s="33"/>
      <c r="AN319" s="33"/>
      <c r="AO319" s="33"/>
      <c r="AP319" s="33"/>
      <c r="AQ319" s="33"/>
      <c r="AR319" s="33"/>
      <c r="AS319" s="33"/>
      <c r="AT319" s="33"/>
      <c r="AU319" s="33"/>
      <c r="AV319" s="33"/>
      <c r="AW319" s="33"/>
      <c r="AX319" s="33"/>
      <c r="AY319" s="33"/>
      <c r="AZ319" s="33"/>
      <c r="BA319" s="33"/>
      <c r="BB319" s="33"/>
      <c r="BC319" s="33"/>
      <c r="BD319" s="33"/>
      <c r="BE319" s="314"/>
      <c r="BF319" s="68"/>
      <c r="BG319" s="69"/>
      <c r="BH319" s="11"/>
    </row>
    <row r="320" spans="1:303" x14ac:dyDescent="0.3">
      <c r="BF320" s="35"/>
      <c r="BG320" s="19"/>
    </row>
    <row r="321" spans="24:59" x14ac:dyDescent="0.3">
      <c r="AA321" s="36"/>
      <c r="BF321" s="19"/>
      <c r="BG321" s="19">
        <f>BG314-BF314</f>
        <v>10363.979999999998</v>
      </c>
    </row>
    <row r="322" spans="24:59" x14ac:dyDescent="0.3"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/>
      <c r="BA322" s="35"/>
      <c r="BB322" s="35"/>
      <c r="BC322" s="35"/>
      <c r="BD322" s="35"/>
      <c r="BE322" s="35"/>
      <c r="BF322" s="61"/>
      <c r="BG322" s="19"/>
    </row>
    <row r="323" spans="24:59" x14ac:dyDescent="0.3">
      <c r="BF323" s="35"/>
      <c r="BG323" s="19"/>
    </row>
    <row r="324" spans="24:59" x14ac:dyDescent="0.3">
      <c r="BF324" s="35"/>
      <c r="BG324" s="19"/>
    </row>
    <row r="325" spans="24:59" x14ac:dyDescent="0.3">
      <c r="BF325" s="35"/>
      <c r="BG325" s="19"/>
    </row>
    <row r="326" spans="24:59" x14ac:dyDescent="0.3">
      <c r="BF326" s="35"/>
      <c r="BG326" s="19"/>
    </row>
    <row r="327" spans="24:59" x14ac:dyDescent="0.3">
      <c r="BF327" s="35"/>
      <c r="BG327" s="19"/>
    </row>
    <row r="328" spans="24:59" x14ac:dyDescent="0.3">
      <c r="BF328" s="35"/>
      <c r="BG328" s="19"/>
    </row>
    <row r="329" spans="24:59" x14ac:dyDescent="0.3">
      <c r="BF329" s="35"/>
      <c r="BG329" s="19"/>
    </row>
    <row r="330" spans="24:59" x14ac:dyDescent="0.3">
      <c r="BF330" s="35"/>
      <c r="BG330" s="19"/>
    </row>
    <row r="331" spans="24:59" x14ac:dyDescent="0.3">
      <c r="BF331" s="35"/>
      <c r="BG331" s="19"/>
    </row>
    <row r="332" spans="24:59" x14ac:dyDescent="0.3">
      <c r="BF332" s="35"/>
      <c r="BG332" s="19"/>
    </row>
    <row r="333" spans="24:59" x14ac:dyDescent="0.3">
      <c r="BF333" s="35"/>
      <c r="BG333" s="19"/>
    </row>
    <row r="334" spans="24:59" x14ac:dyDescent="0.3">
      <c r="BF334" s="35"/>
      <c r="BG334" s="19"/>
    </row>
    <row r="335" spans="24:59" x14ac:dyDescent="0.3">
      <c r="BF335" s="35"/>
      <c r="BG335" s="19"/>
    </row>
    <row r="336" spans="24:59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7"/>
      <c r="BG402" s="21"/>
    </row>
    <row r="403" spans="58:59" x14ac:dyDescent="0.3">
      <c r="BF403" s="37"/>
      <c r="BG403" s="21"/>
    </row>
    <row r="404" spans="58:59" x14ac:dyDescent="0.3">
      <c r="BF404" s="37"/>
      <c r="BG404" s="21"/>
    </row>
    <row r="405" spans="58:59" x14ac:dyDescent="0.3">
      <c r="BF405" s="37"/>
      <c r="BG405" s="21"/>
    </row>
    <row r="406" spans="58:59" x14ac:dyDescent="0.3">
      <c r="BF406" s="37"/>
      <c r="BG406" s="21"/>
    </row>
    <row r="407" spans="58:59" x14ac:dyDescent="0.3">
      <c r="BF407" s="37"/>
      <c r="BG407" s="21"/>
    </row>
    <row r="408" spans="58:59" x14ac:dyDescent="0.3">
      <c r="BF408" s="37"/>
      <c r="BG408" s="21"/>
    </row>
    <row r="409" spans="58:59" x14ac:dyDescent="0.3">
      <c r="BF409" s="37"/>
      <c r="BG409" s="21"/>
    </row>
    <row r="410" spans="58:59" x14ac:dyDescent="0.3">
      <c r="BF410" s="37"/>
      <c r="BG410" s="21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</sheetData>
  <autoFilter ref="A4:BH180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K7" zoomScaleNormal="100" workbookViewId="0">
      <selection activeCell="L7" sqref="L7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>
        <v>10264.879999999999</v>
      </c>
      <c r="K9" s="250">
        <v>9802.52</v>
      </c>
      <c r="L9" s="250">
        <v>9376.16</v>
      </c>
      <c r="M9" s="250"/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>
        <v>81458.16</v>
      </c>
      <c r="K10" s="160">
        <v>81530.8</v>
      </c>
      <c r="L10" s="160">
        <v>81593.34</v>
      </c>
      <c r="M10" s="160"/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>
        <v>6888.43</v>
      </c>
      <c r="K11" s="160">
        <v>7268.43</v>
      </c>
      <c r="L11" s="160">
        <v>8941.34</v>
      </c>
      <c r="M11" s="160"/>
      <c r="N11" s="160"/>
      <c r="O11" s="251"/>
      <c r="Q11" s="150"/>
    </row>
    <row r="12" spans="1:19" s="157" customFormat="1" ht="15.75" customHeight="1" thickBot="1" x14ac:dyDescent="0.3">
      <c r="B12" s="161" t="s">
        <v>171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>
        <v>450.85</v>
      </c>
      <c r="K12" s="160">
        <v>451.26</v>
      </c>
      <c r="L12" s="160">
        <v>451.61</v>
      </c>
      <c r="M12" s="160"/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99062.32</v>
      </c>
      <c r="K13" s="163">
        <f t="shared" si="0"/>
        <v>99053.01</v>
      </c>
      <c r="L13" s="163">
        <f t="shared" si="0"/>
        <v>100362.45</v>
      </c>
      <c r="M13" s="163">
        <f t="shared" si="0"/>
        <v>0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2956.8899999999994</v>
      </c>
      <c r="K16" s="172">
        <f>K13-J13</f>
        <v>-9.3100000000122236</v>
      </c>
      <c r="L16" s="172">
        <f t="shared" si="1"/>
        <v>1309.4400000000023</v>
      </c>
      <c r="M16" s="172">
        <f t="shared" si="1"/>
        <v>-100362.45</v>
      </c>
      <c r="N16" s="172">
        <f t="shared" si="1"/>
        <v>0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receiptsandpayment!BG141</f>
        <v>3477.11</v>
      </c>
      <c r="K19" s="178">
        <f>receiptsandpayment!BG164</f>
        <v>533.05000000000007</v>
      </c>
      <c r="L19" s="178">
        <f>receiptsandpayment!BG190</f>
        <v>2584.69</v>
      </c>
      <c r="M19" s="178">
        <f>receiptsandpayment!BG186</f>
        <v>0</v>
      </c>
      <c r="N19" s="178" t="e">
        <f>receiptsandpayment!#REF!</f>
        <v>#REF!</v>
      </c>
      <c r="O19" s="178">
        <f>receiptsandpayment!BG207</f>
        <v>0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receiptsandpayment!BF141</f>
        <v>480.22</v>
      </c>
      <c r="K20" s="181">
        <f>receiptsandpayment!BF164</f>
        <v>592.36</v>
      </c>
      <c r="L20" s="181">
        <f>receiptsandpayment!BF190</f>
        <v>1195.25</v>
      </c>
      <c r="M20" s="181">
        <f>receiptsandpayment!BF186</f>
        <v>0</v>
      </c>
      <c r="N20" s="181" t="e">
        <f>receiptsandpayment!#REF!</f>
        <v>#REF!</v>
      </c>
      <c r="O20" s="180">
        <f>receiptsandpayment!BF207</f>
        <v>0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2996.8900000000003</v>
      </c>
      <c r="K21" s="183">
        <f t="shared" si="2"/>
        <v>-59.309999999999945</v>
      </c>
      <c r="L21" s="183">
        <f t="shared" si="2"/>
        <v>1389.44</v>
      </c>
      <c r="M21" s="183">
        <f t="shared" si="2"/>
        <v>0</v>
      </c>
      <c r="N21" s="183" t="e">
        <f t="shared" si="2"/>
        <v>#REF!</v>
      </c>
      <c r="O21" s="183">
        <f t="shared" si="2"/>
        <v>0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-40.000000000000909</v>
      </c>
      <c r="K25" s="190">
        <f t="shared" si="3"/>
        <v>49.999999999987722</v>
      </c>
      <c r="L25" s="190">
        <f t="shared" si="3"/>
        <v>-79.999999999997726</v>
      </c>
      <c r="M25" s="190">
        <f t="shared" si="3"/>
        <v>-100362.45</v>
      </c>
      <c r="N25" s="190" t="e">
        <f t="shared" si="3"/>
        <v>#REF!</v>
      </c>
      <c r="O25" s="190">
        <f t="shared" si="3"/>
        <v>0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192</v>
      </c>
      <c r="D28" s="205" t="s">
        <v>193</v>
      </c>
      <c r="E28" s="205" t="s">
        <v>216</v>
      </c>
      <c r="F28" s="205" t="s">
        <v>237</v>
      </c>
      <c r="G28" s="205" t="s">
        <v>245</v>
      </c>
      <c r="H28" s="205" t="s">
        <v>262</v>
      </c>
      <c r="I28" s="205" t="s">
        <v>286</v>
      </c>
      <c r="J28" s="205" t="s">
        <v>273</v>
      </c>
      <c r="K28" s="208" t="s">
        <v>289</v>
      </c>
      <c r="L28" s="209" t="s">
        <v>285</v>
      </c>
      <c r="M28" s="209"/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45</v>
      </c>
      <c r="J29" s="192">
        <v>120</v>
      </c>
      <c r="K29" s="193">
        <v>20</v>
      </c>
      <c r="L29" s="193">
        <v>80</v>
      </c>
      <c r="M29" s="194"/>
      <c r="N29" s="194"/>
      <c r="O29" s="192"/>
    </row>
    <row r="30" spans="2:18" ht="111" customHeight="1" x14ac:dyDescent="0.25">
      <c r="B30" s="152" t="s">
        <v>100</v>
      </c>
      <c r="C30" s="205" t="s">
        <v>193</v>
      </c>
      <c r="D30" s="205" t="s">
        <v>216</v>
      </c>
      <c r="E30" s="205" t="s">
        <v>246</v>
      </c>
      <c r="F30" s="205" t="s">
        <v>258</v>
      </c>
      <c r="G30" s="216" t="s">
        <v>266</v>
      </c>
      <c r="H30" s="216" t="s">
        <v>288</v>
      </c>
      <c r="I30" s="216" t="s">
        <v>287</v>
      </c>
      <c r="J30" s="218" t="s">
        <v>293</v>
      </c>
      <c r="K30" s="218" t="s">
        <v>290</v>
      </c>
      <c r="L30" s="209"/>
      <c r="M30" s="258"/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95</v>
      </c>
      <c r="J31" s="193">
        <v>80</v>
      </c>
      <c r="K31" s="193">
        <v>70</v>
      </c>
      <c r="L31" s="194">
        <v>0</v>
      </c>
      <c r="M31" s="194"/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-40</v>
      </c>
      <c r="K32" s="196">
        <f t="shared" si="5"/>
        <v>50</v>
      </c>
      <c r="L32" s="196">
        <f t="shared" si="5"/>
        <v>-80</v>
      </c>
      <c r="M32" s="196">
        <f t="shared" si="5"/>
        <v>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tabSelected="1" zoomScaleNormal="100" workbookViewId="0">
      <pane ySplit="6" topLeftCell="A89" activePane="bottomLeft" state="frozen"/>
      <selection pane="bottomLeft" activeCell="I92" sqref="I92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206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341">
        <v>105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89783.47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173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receiptsandpayment!I314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receiptsandpayment!J314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receiptsandpayment!K314</f>
        <v>66.05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receiptsandpayment!L314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receiptsandpayment!M314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receiptsandpayment!N314</f>
        <v>422.8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receiptsandpayment!O314</f>
        <v>330</v>
      </c>
    </row>
    <row r="19" spans="1:9" x14ac:dyDescent="0.25">
      <c r="A19" s="285"/>
      <c r="B19" s="286" t="s">
        <v>268</v>
      </c>
      <c r="C19" s="287"/>
      <c r="D19" s="288"/>
      <c r="E19" s="288"/>
      <c r="F19" s="288"/>
      <c r="G19" s="288"/>
      <c r="H19" s="288"/>
      <c r="I19" s="288">
        <f>receiptsandpayment!P314</f>
        <v>45.239999999999995</v>
      </c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receiptsandpayment!Q314</f>
        <v>1359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receiptsandpayment!R314</f>
        <v>2680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receiptsandpayment!S314</f>
        <v>615.65000000000009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receiptsandpayment!T314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receiptsandpayment!U314</f>
        <v>2636.76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receiptsandpayment!V314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receiptsandpayment!W314</f>
        <v>0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21009.650000000005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13399.110000000006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receiptsandpayment!X314</f>
        <v>2582.7800000000002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receiptsandpayment!Y314</f>
        <v>420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receiptsandpayment!Z314</f>
        <v>85.72</v>
      </c>
      <c r="K33" s="93">
        <f>SUM(I33:I66)</f>
        <v>7642.8899999999994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receiptsandpayment!AA314</f>
        <v>40</v>
      </c>
    </row>
    <row r="35" spans="1:11" ht="13" thickBot="1" x14ac:dyDescent="0.3">
      <c r="A35" s="295"/>
      <c r="B35" s="298" t="s">
        <v>201</v>
      </c>
      <c r="C35" s="294"/>
      <c r="D35" s="294"/>
      <c r="E35" s="294"/>
      <c r="F35" s="294"/>
      <c r="G35" s="294"/>
      <c r="H35" s="322">
        <v>100</v>
      </c>
      <c r="I35" s="294">
        <f>receiptsandpayment!AB314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receiptsandpayment!AC314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receiptsandpayment!AD314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receiptsandpayment!AE314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receiptsandpayment!AF314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receiptsandpayment!AG314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receiptsandpayment!AH314</f>
        <v>176</v>
      </c>
    </row>
    <row r="42" spans="1:11" ht="13" thickBot="1" x14ac:dyDescent="0.3">
      <c r="A42" s="295"/>
      <c r="B42" s="298" t="s">
        <v>269</v>
      </c>
      <c r="C42" s="300"/>
      <c r="D42" s="300"/>
      <c r="E42" s="300"/>
      <c r="F42" s="300"/>
      <c r="G42" s="300"/>
      <c r="H42" s="322"/>
      <c r="I42" s="300">
        <f>receiptsandpayment!AI314</f>
        <v>45.239999999999995</v>
      </c>
    </row>
    <row r="43" spans="1:11" ht="13" thickBot="1" x14ac:dyDescent="0.3">
      <c r="A43" s="295"/>
      <c r="B43" s="298" t="s">
        <v>202</v>
      </c>
      <c r="C43" s="301"/>
      <c r="D43" s="301"/>
      <c r="E43" s="301"/>
      <c r="F43" s="301"/>
      <c r="G43" s="301"/>
      <c r="H43" s="322">
        <v>1184</v>
      </c>
      <c r="I43" s="301">
        <f>receiptsandpayment!AJ314</f>
        <v>211.76</v>
      </c>
    </row>
    <row r="44" spans="1:11" ht="13" thickBot="1" x14ac:dyDescent="0.3">
      <c r="A44" s="295"/>
      <c r="B44" s="298" t="s">
        <v>203</v>
      </c>
      <c r="C44" s="302"/>
      <c r="D44" s="302"/>
      <c r="E44" s="302"/>
      <c r="F44" s="302"/>
      <c r="G44" s="302"/>
      <c r="H44" s="322">
        <v>300</v>
      </c>
      <c r="I44" s="302">
        <f>receiptsandpayment!AK314</f>
        <v>0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receiptsandpayment!AL314</f>
        <v>330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receiptsandpayment!AM314</f>
        <v>792.28</v>
      </c>
    </row>
    <row r="47" spans="1:11" ht="13" thickBot="1" x14ac:dyDescent="0.3">
      <c r="A47" s="295"/>
      <c r="B47" s="298" t="s">
        <v>204</v>
      </c>
      <c r="C47" s="294"/>
      <c r="D47" s="302"/>
      <c r="E47" s="302"/>
      <c r="F47" s="302"/>
      <c r="G47" s="302"/>
      <c r="H47" s="323">
        <v>200</v>
      </c>
      <c r="I47" s="302">
        <f>receiptsandpayment!AN314</f>
        <v>0</v>
      </c>
    </row>
    <row r="48" spans="1:11" ht="13" thickBot="1" x14ac:dyDescent="0.3">
      <c r="A48" s="295"/>
      <c r="B48" s="298" t="s">
        <v>205</v>
      </c>
      <c r="C48" s="300"/>
      <c r="D48" s="300"/>
      <c r="E48" s="300"/>
      <c r="F48" s="300"/>
      <c r="G48" s="300"/>
      <c r="H48" s="322">
        <v>500</v>
      </c>
      <c r="I48" s="300">
        <f>receiptsandpayment!AO314</f>
        <v>0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receiptsandpayment!AP314</f>
        <v>562.70000000000005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receiptsandpayment!AQ314</f>
        <v>0</v>
      </c>
    </row>
    <row r="51" spans="1:9" ht="13" thickBot="1" x14ac:dyDescent="0.3">
      <c r="A51" s="295"/>
      <c r="B51" s="298" t="s">
        <v>184</v>
      </c>
      <c r="C51" s="294"/>
      <c r="D51" s="300"/>
      <c r="E51" s="300"/>
      <c r="F51" s="300"/>
      <c r="G51" s="300"/>
      <c r="H51" s="322">
        <v>100</v>
      </c>
      <c r="I51" s="300">
        <f>receiptsandpayment!AR314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receiptsandpayment!AS314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receiptsandpayment!AT314</f>
        <v>917.71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receiptsandpayment!AU314</f>
        <v>0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receiptsandpayment!AV314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receiptsandpayment!AW314</f>
        <v>1361.0900000000001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receiptsandpayment!AX314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receiptsandpayment!AY314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receiptsandpayment!AZ314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receiptsandpayment!BA314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receiptsandpayment!BB314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receiptsandpayment!BC314</f>
        <v>0</v>
      </c>
    </row>
    <row r="65" spans="1:10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receiptsandpayment!BD314</f>
        <v>0</v>
      </c>
    </row>
    <row r="66" spans="1:10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receiptsandpayment!BE314</f>
        <v>175</v>
      </c>
    </row>
    <row r="67" spans="1:10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10645.669999999998</v>
      </c>
    </row>
    <row r="68" spans="1:10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8366.869999999999</v>
      </c>
    </row>
    <row r="69" spans="1:10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10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10363.980000000007</v>
      </c>
    </row>
    <row r="71" spans="1:10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10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88153.73000000001</v>
      </c>
      <c r="I72" s="141">
        <f>H9+I70</f>
        <v>100147.45000000001</v>
      </c>
    </row>
    <row r="73" spans="1:10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10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10" s="136" customFormat="1" ht="15.5" x14ac:dyDescent="0.35">
      <c r="A75" s="133"/>
      <c r="B75" s="231" t="s">
        <v>247</v>
      </c>
      <c r="C75" s="137"/>
      <c r="D75" s="137"/>
      <c r="E75" s="137"/>
      <c r="F75" s="137"/>
      <c r="G75" s="137"/>
      <c r="H75" s="137"/>
      <c r="I75" s="137">
        <v>85</v>
      </c>
    </row>
    <row r="76" spans="1:10" s="136" customFormat="1" ht="15.5" x14ac:dyDescent="0.35">
      <c r="A76" s="133"/>
      <c r="B76" s="231" t="s">
        <v>260</v>
      </c>
      <c r="C76" s="137"/>
      <c r="D76" s="137"/>
      <c r="E76" s="137"/>
      <c r="F76" s="137"/>
      <c r="G76" s="137"/>
      <c r="H76" s="137"/>
      <c r="I76" s="137">
        <v>35</v>
      </c>
      <c r="J76" s="136">
        <f>SUM(I75:I79)</f>
        <v>215</v>
      </c>
    </row>
    <row r="77" spans="1:10" s="136" customFormat="1" ht="15.5" x14ac:dyDescent="0.35">
      <c r="A77" s="133"/>
      <c r="B77" s="231" t="s">
        <v>267</v>
      </c>
      <c r="C77" s="137"/>
      <c r="D77" s="137"/>
      <c r="E77" s="137"/>
      <c r="F77" s="137"/>
      <c r="G77" s="137"/>
      <c r="H77" s="137"/>
      <c r="I77" s="137">
        <v>45</v>
      </c>
    </row>
    <row r="78" spans="1:10" s="136" customFormat="1" ht="15.5" x14ac:dyDescent="0.35">
      <c r="A78" s="133"/>
      <c r="B78" s="231"/>
      <c r="C78" s="137"/>
      <c r="D78" s="137"/>
      <c r="E78" s="137"/>
      <c r="F78" s="137"/>
      <c r="G78" s="137"/>
      <c r="H78" s="137"/>
      <c r="I78" s="137"/>
    </row>
    <row r="79" spans="1:10" s="136" customFormat="1" ht="15.5" x14ac:dyDescent="0.35">
      <c r="A79" s="133"/>
      <c r="B79" s="231" t="s">
        <v>278</v>
      </c>
      <c r="C79" s="137"/>
      <c r="D79" s="137"/>
      <c r="E79" s="137"/>
      <c r="F79" s="137"/>
      <c r="G79" s="137"/>
      <c r="H79" s="137"/>
      <c r="I79" s="137">
        <v>50</v>
      </c>
    </row>
    <row r="80" spans="1:10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100362.45000000001</v>
      </c>
    </row>
    <row r="82" spans="2:9" ht="13" x14ac:dyDescent="0.3">
      <c r="B82" s="145" t="s">
        <v>70</v>
      </c>
      <c r="E82" s="214"/>
      <c r="G82" s="214"/>
      <c r="I82" s="222" t="s">
        <v>206</v>
      </c>
    </row>
    <row r="83" spans="2:9" ht="14" x14ac:dyDescent="0.3">
      <c r="B83" s="148" t="s">
        <v>217</v>
      </c>
      <c r="C83" s="136"/>
      <c r="E83" s="124"/>
      <c r="G83" s="124"/>
      <c r="I83" s="74">
        <v>89783.47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21009.650000000005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10645.669999999998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100147.45000000001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9376.16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160">
        <v>8941.34</v>
      </c>
    </row>
    <row r="91" spans="2:9" ht="14" x14ac:dyDescent="0.3">
      <c r="B91" s="148" t="s">
        <v>172</v>
      </c>
      <c r="C91" s="136"/>
      <c r="D91" s="148"/>
      <c r="E91" s="148"/>
      <c r="F91" s="148"/>
      <c r="G91" s="228"/>
      <c r="H91" s="148"/>
      <c r="I91" s="160">
        <v>451.61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160">
        <v>81593.34</v>
      </c>
    </row>
    <row r="93" spans="2:9" ht="13" x14ac:dyDescent="0.3">
      <c r="B93" s="103" t="s">
        <v>79</v>
      </c>
      <c r="E93" s="124"/>
      <c r="G93" s="124"/>
      <c r="I93" s="124">
        <f>SUM(I89:I92)</f>
        <v>100362.45</v>
      </c>
    </row>
    <row r="94" spans="2:9" x14ac:dyDescent="0.25">
      <c r="B94" s="124" t="s">
        <v>80</v>
      </c>
      <c r="E94" s="124"/>
      <c r="G94" s="124"/>
      <c r="I94" s="148">
        <v>215</v>
      </c>
    </row>
    <row r="95" spans="2:9" ht="13.5" thickBot="1" x14ac:dyDescent="0.35">
      <c r="B95" s="19" t="s">
        <v>294</v>
      </c>
      <c r="D95" s="147"/>
      <c r="E95" s="146"/>
      <c r="F95" s="147"/>
      <c r="G95" s="146"/>
      <c r="H95" s="147"/>
      <c r="I95" s="146">
        <f>I93-I94</f>
        <v>100147.45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0" t="s">
        <v>124</v>
      </c>
      <c r="B1" s="352" t="s">
        <v>141</v>
      </c>
      <c r="C1" s="352" t="s">
        <v>154</v>
      </c>
      <c r="D1" s="353" t="s">
        <v>125</v>
      </c>
      <c r="E1" s="355" t="s">
        <v>126</v>
      </c>
    </row>
    <row r="2" spans="1:12" ht="15.75" customHeight="1" thickBot="1" x14ac:dyDescent="0.3">
      <c r="A2" s="351"/>
      <c r="B2" s="345"/>
      <c r="C2" s="345"/>
      <c r="D2" s="354"/>
      <c r="E2" s="345"/>
    </row>
    <row r="3" spans="1:12" ht="15.75" customHeight="1" x14ac:dyDescent="0.25">
      <c r="A3" s="342" t="s">
        <v>127</v>
      </c>
      <c r="B3" s="344">
        <v>10935</v>
      </c>
      <c r="C3" s="344">
        <v>10935</v>
      </c>
      <c r="D3" s="346">
        <f>C3-B3</f>
        <v>0</v>
      </c>
      <c r="E3" s="348" t="s">
        <v>130</v>
      </c>
    </row>
    <row r="4" spans="1:12" ht="15.75" customHeight="1" thickBot="1" x14ac:dyDescent="0.3">
      <c r="A4" s="343"/>
      <c r="B4" s="345"/>
      <c r="C4" s="345"/>
      <c r="D4" s="347"/>
      <c r="E4" s="349"/>
    </row>
    <row r="5" spans="1:12" ht="15.75" customHeight="1" x14ac:dyDescent="0.25">
      <c r="A5" s="342" t="s">
        <v>128</v>
      </c>
      <c r="B5" s="344">
        <v>9031</v>
      </c>
      <c r="C5" s="344">
        <v>13615</v>
      </c>
      <c r="D5" s="346">
        <f>C5-B5</f>
        <v>4584</v>
      </c>
      <c r="E5" s="348" t="s">
        <v>194</v>
      </c>
    </row>
    <row r="6" spans="1:12" ht="15.75" customHeight="1" thickBot="1" x14ac:dyDescent="0.4">
      <c r="A6" s="356"/>
      <c r="B6" s="345"/>
      <c r="C6" s="345"/>
      <c r="D6" s="347"/>
      <c r="E6" s="349"/>
      <c r="J6" s="243"/>
      <c r="L6" s="243"/>
    </row>
    <row r="7" spans="1:12" ht="15.75" customHeight="1" x14ac:dyDescent="0.25">
      <c r="A7" s="343" t="s">
        <v>129</v>
      </c>
      <c r="B7" s="344">
        <v>3751</v>
      </c>
      <c r="C7" s="344">
        <v>3973</v>
      </c>
      <c r="D7" s="346">
        <f>C7-B7</f>
        <v>222</v>
      </c>
      <c r="E7" s="348" t="s">
        <v>130</v>
      </c>
    </row>
    <row r="8" spans="1:12" ht="15.75" customHeight="1" thickBot="1" x14ac:dyDescent="0.3">
      <c r="A8" s="343"/>
      <c r="B8" s="345"/>
      <c r="C8" s="345"/>
      <c r="D8" s="347"/>
      <c r="E8" s="349"/>
    </row>
    <row r="9" spans="1:12" ht="15.75" customHeight="1" x14ac:dyDescent="0.25">
      <c r="A9" s="342" t="s">
        <v>131</v>
      </c>
      <c r="B9" s="344">
        <v>0</v>
      </c>
      <c r="C9" s="344">
        <v>0</v>
      </c>
      <c r="D9" s="346">
        <f>C9-B9</f>
        <v>0</v>
      </c>
      <c r="E9" s="348" t="s">
        <v>130</v>
      </c>
    </row>
    <row r="10" spans="1:12" ht="15.75" customHeight="1" thickBot="1" x14ac:dyDescent="0.3">
      <c r="A10" s="356"/>
      <c r="B10" s="345"/>
      <c r="C10" s="345"/>
      <c r="D10" s="347"/>
      <c r="E10" s="349"/>
    </row>
    <row r="11" spans="1:12" ht="15.75" customHeight="1" x14ac:dyDescent="0.25">
      <c r="A11" s="343" t="s">
        <v>132</v>
      </c>
      <c r="B11" s="344">
        <v>18919</v>
      </c>
      <c r="C11" s="344">
        <v>11356</v>
      </c>
      <c r="D11" s="346">
        <f>C11-B11</f>
        <v>-7563</v>
      </c>
      <c r="E11" s="357" t="s">
        <v>195</v>
      </c>
    </row>
    <row r="12" spans="1:12" ht="15.75" customHeight="1" thickBot="1" x14ac:dyDescent="0.3">
      <c r="A12" s="343"/>
      <c r="B12" s="345"/>
      <c r="C12" s="345"/>
      <c r="D12" s="347"/>
      <c r="E12" s="349"/>
    </row>
    <row r="13" spans="1:12" ht="15.75" customHeight="1" x14ac:dyDescent="0.25">
      <c r="A13" s="342" t="s">
        <v>133</v>
      </c>
      <c r="B13" s="344">
        <v>80196</v>
      </c>
      <c r="C13" s="344">
        <v>89763</v>
      </c>
      <c r="D13" s="346">
        <f>C13-B13</f>
        <v>9567</v>
      </c>
      <c r="E13" s="348" t="s">
        <v>130</v>
      </c>
    </row>
    <row r="14" spans="1:12" ht="15.75" customHeight="1" thickBot="1" x14ac:dyDescent="0.3">
      <c r="A14" s="356"/>
      <c r="B14" s="345"/>
      <c r="C14" s="345"/>
      <c r="D14" s="347"/>
      <c r="E14" s="349"/>
    </row>
    <row r="15" spans="1:12" ht="15.75" customHeight="1" x14ac:dyDescent="0.25">
      <c r="A15" s="343" t="s">
        <v>134</v>
      </c>
      <c r="B15" s="344">
        <v>129574</v>
      </c>
      <c r="C15" s="344">
        <v>129404</v>
      </c>
      <c r="D15" s="346">
        <f>C15-B15</f>
        <v>-170</v>
      </c>
      <c r="E15" s="348" t="s">
        <v>200</v>
      </c>
    </row>
    <row r="16" spans="1:12" ht="15.75" customHeight="1" thickBot="1" x14ac:dyDescent="0.3">
      <c r="A16" s="343"/>
      <c r="B16" s="345"/>
      <c r="C16" s="345"/>
      <c r="D16" s="347"/>
      <c r="E16" s="345"/>
    </row>
    <row r="17" spans="1:10" ht="15.75" customHeight="1" x14ac:dyDescent="0.25">
      <c r="A17" s="342" t="s">
        <v>135</v>
      </c>
      <c r="B17" s="344">
        <v>0</v>
      </c>
      <c r="C17" s="344">
        <v>0</v>
      </c>
      <c r="D17" s="358">
        <f>C17-B17</f>
        <v>0</v>
      </c>
      <c r="E17" s="348" t="s">
        <v>130</v>
      </c>
    </row>
    <row r="18" spans="1:10" ht="15.75" customHeight="1" thickBot="1" x14ac:dyDescent="0.3">
      <c r="A18" s="356"/>
      <c r="B18" s="345"/>
      <c r="C18" s="345"/>
      <c r="D18" s="359"/>
      <c r="E18" s="349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196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198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197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199</v>
      </c>
      <c r="E16" s="245"/>
      <c r="G16" s="247">
        <f>SUM(G13:G14)-G15</f>
        <v>89763.47</v>
      </c>
      <c r="N16" s="148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175</v>
      </c>
    </row>
    <row r="3" spans="1:4" ht="31.5" thickBot="1" x14ac:dyDescent="0.3">
      <c r="A3" s="225" t="s">
        <v>107</v>
      </c>
      <c r="B3" s="309">
        <v>1</v>
      </c>
      <c r="D3" s="235" t="s">
        <v>175</v>
      </c>
    </row>
    <row r="4" spans="1:4" ht="16" thickBot="1" x14ac:dyDescent="0.3">
      <c r="A4" s="225" t="s">
        <v>108</v>
      </c>
      <c r="B4" s="309">
        <v>14934.6</v>
      </c>
      <c r="D4" s="235" t="s">
        <v>176</v>
      </c>
    </row>
    <row r="5" spans="1:4" ht="16" thickBot="1" x14ac:dyDescent="0.3">
      <c r="A5" s="225" t="s">
        <v>109</v>
      </c>
      <c r="B5" s="309">
        <v>1892.7</v>
      </c>
      <c r="D5" s="235" t="s">
        <v>176</v>
      </c>
    </row>
    <row r="6" spans="1:4" ht="16" thickBot="1" x14ac:dyDescent="0.3">
      <c r="A6" s="225" t="s">
        <v>110</v>
      </c>
      <c r="B6" s="309">
        <v>7163.98</v>
      </c>
      <c r="D6" s="235" t="s">
        <v>177</v>
      </c>
    </row>
    <row r="7" spans="1:4" ht="30.5" thickBot="1" x14ac:dyDescent="0.3">
      <c r="A7" s="225" t="s">
        <v>174</v>
      </c>
      <c r="B7" s="309">
        <v>4118.25</v>
      </c>
      <c r="D7" s="235" t="s">
        <v>178</v>
      </c>
    </row>
    <row r="8" spans="1:4" ht="16" thickBot="1" x14ac:dyDescent="0.3">
      <c r="A8" s="225" t="s">
        <v>111</v>
      </c>
      <c r="B8" s="309">
        <v>1880</v>
      </c>
      <c r="D8" s="235" t="s">
        <v>178</v>
      </c>
    </row>
    <row r="9" spans="1:4" ht="16" thickBot="1" x14ac:dyDescent="0.3">
      <c r="A9" s="225" t="s">
        <v>112</v>
      </c>
      <c r="B9" s="309">
        <v>924.63</v>
      </c>
      <c r="D9" s="235" t="s">
        <v>178</v>
      </c>
    </row>
    <row r="10" spans="1:4" ht="16" thickBot="1" x14ac:dyDescent="0.3">
      <c r="A10" s="225" t="s">
        <v>113</v>
      </c>
      <c r="B10" s="309">
        <v>1598.25</v>
      </c>
      <c r="D10" s="235" t="s">
        <v>178</v>
      </c>
    </row>
    <row r="11" spans="1:4" ht="16" thickBot="1" x14ac:dyDescent="0.3">
      <c r="A11" s="225" t="s">
        <v>114</v>
      </c>
      <c r="B11" s="309">
        <v>81000</v>
      </c>
      <c r="D11" s="235" t="s">
        <v>180</v>
      </c>
    </row>
    <row r="12" spans="1:4" ht="16" thickBot="1" x14ac:dyDescent="0.3">
      <c r="A12" s="225" t="s">
        <v>115</v>
      </c>
      <c r="B12" s="309">
        <v>180</v>
      </c>
      <c r="D12" s="235" t="s">
        <v>176</v>
      </c>
    </row>
    <row r="13" spans="1:4" ht="16" thickBot="1" x14ac:dyDescent="0.3">
      <c r="A13" s="225" t="s">
        <v>116</v>
      </c>
      <c r="B13" s="309">
        <v>563</v>
      </c>
      <c r="D13" s="235" t="s">
        <v>178</v>
      </c>
    </row>
    <row r="14" spans="1:4" ht="31.5" thickBot="1" x14ac:dyDescent="0.3">
      <c r="A14" s="225" t="s">
        <v>117</v>
      </c>
      <c r="B14" s="309">
        <v>2560.4499999999998</v>
      </c>
      <c r="D14" s="235" t="s">
        <v>177</v>
      </c>
    </row>
    <row r="15" spans="1:4" ht="16" thickBot="1" x14ac:dyDescent="0.3">
      <c r="A15" s="225" t="s">
        <v>118</v>
      </c>
      <c r="B15" s="309">
        <v>784</v>
      </c>
      <c r="D15" s="235" t="s">
        <v>177</v>
      </c>
    </row>
    <row r="16" spans="1:4" ht="31.5" thickBot="1" x14ac:dyDescent="0.3">
      <c r="A16" s="225" t="s">
        <v>119</v>
      </c>
      <c r="B16" s="309">
        <v>6404</v>
      </c>
      <c r="D16" s="235" t="s">
        <v>176</v>
      </c>
    </row>
    <row r="17" spans="1:4" ht="31.5" thickBot="1" x14ac:dyDescent="0.3">
      <c r="A17" s="225" t="s">
        <v>120</v>
      </c>
      <c r="B17" s="309">
        <v>1200</v>
      </c>
      <c r="D17" s="235" t="s">
        <v>181</v>
      </c>
    </row>
    <row r="18" spans="1:4" ht="16" thickBot="1" x14ac:dyDescent="0.3">
      <c r="A18" s="225" t="s">
        <v>121</v>
      </c>
      <c r="B18" s="309">
        <v>280</v>
      </c>
      <c r="D18" s="235" t="s">
        <v>178</v>
      </c>
    </row>
    <row r="19" spans="1:4" ht="16" thickBot="1" x14ac:dyDescent="0.3">
      <c r="A19" s="225" t="s">
        <v>122</v>
      </c>
      <c r="B19" s="309">
        <v>4813.37</v>
      </c>
      <c r="D19" s="235" t="s">
        <v>178</v>
      </c>
    </row>
    <row r="20" spans="1:4" ht="16" thickBot="1" x14ac:dyDescent="0.3">
      <c r="A20" s="225" t="s">
        <v>143</v>
      </c>
      <c r="B20" s="309">
        <v>51.94</v>
      </c>
      <c r="D20" s="235" t="s">
        <v>181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179</v>
      </c>
      <c r="B22" s="309">
        <v>1235</v>
      </c>
      <c r="D22" s="235" t="s">
        <v>178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2025-01-14T09:53:38Z</dcterms:modified>
</cp:coreProperties>
</file>