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8_{C9789D5A-49E2-4854-A361-15B2EA60943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receiptsandpayment!$A$4:$BG$165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receiptsandpayment!$A$4:$V$287</definedName>
  </definedNames>
  <calcPr calcId="191029"/>
</workbook>
</file>

<file path=xl/calcChain.xml><?xml version="1.0" encoding="utf-8"?>
<calcChain xmlns="http://schemas.openxmlformats.org/spreadsheetml/2006/main">
  <c r="K19" i="6" l="1"/>
  <c r="BF150" i="7"/>
  <c r="BE150" i="7"/>
  <c r="K20" i="6" s="1"/>
  <c r="BF130" i="7"/>
  <c r="J19" i="6" s="1"/>
  <c r="BE130" i="7"/>
  <c r="J20" i="6" s="1"/>
  <c r="BF125" i="7" l="1"/>
  <c r="BE125" i="7"/>
  <c r="BF95" i="7"/>
  <c r="I19" i="6" s="1"/>
  <c r="BE95" i="7"/>
  <c r="I20" i="6" s="1"/>
  <c r="BF80" i="7"/>
  <c r="H19" i="6" s="1"/>
  <c r="BE80" i="7"/>
  <c r="H20" i="6" s="1"/>
  <c r="BF67" i="7"/>
  <c r="G19" i="6" s="1"/>
  <c r="BE67" i="7"/>
  <c r="G20" i="6" s="1"/>
  <c r="AQ285" i="7"/>
  <c r="I50" i="9" s="1"/>
  <c r="BD285" i="7"/>
  <c r="I65" i="9" s="1"/>
  <c r="BF48" i="7"/>
  <c r="F19" i="6" s="1"/>
  <c r="BE48" i="7"/>
  <c r="F20" i="6" s="1"/>
  <c r="BF37" i="7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285" i="7" l="1"/>
  <c r="I285" i="7"/>
  <c r="J285" i="7"/>
  <c r="K285" i="7"/>
  <c r="L285" i="7"/>
  <c r="I15" i="9" s="1"/>
  <c r="M285" i="7"/>
  <c r="I16" i="9" s="1"/>
  <c r="N285" i="7"/>
  <c r="I17" i="9" s="1"/>
  <c r="O285" i="7"/>
  <c r="I18" i="9" s="1"/>
  <c r="P285" i="7"/>
  <c r="I19" i="9" s="1"/>
  <c r="Q285" i="7"/>
  <c r="I20" i="9" s="1"/>
  <c r="R285" i="7"/>
  <c r="I21" i="9" s="1"/>
  <c r="S285" i="7"/>
  <c r="I22" i="9" s="1"/>
  <c r="T285" i="7"/>
  <c r="I23" i="9" s="1"/>
  <c r="U285" i="7"/>
  <c r="I24" i="9" s="1"/>
  <c r="V285" i="7"/>
  <c r="I25" i="9" s="1"/>
  <c r="W285" i="7"/>
  <c r="X285" i="7"/>
  <c r="I31" i="9" s="1"/>
  <c r="Y285" i="7"/>
  <c r="I32" i="9" s="1"/>
  <c r="Z285" i="7"/>
  <c r="I33" i="9" s="1"/>
  <c r="AA285" i="7"/>
  <c r="I34" i="9" s="1"/>
  <c r="AB285" i="7"/>
  <c r="I35" i="9" s="1"/>
  <c r="AC285" i="7"/>
  <c r="I36" i="9" s="1"/>
  <c r="AD285" i="7"/>
  <c r="I37" i="9" s="1"/>
  <c r="AE285" i="7"/>
  <c r="I38" i="9" s="1"/>
  <c r="AF285" i="7"/>
  <c r="I39" i="9" s="1"/>
  <c r="AG285" i="7"/>
  <c r="I40" i="9" s="1"/>
  <c r="AH285" i="7"/>
  <c r="I41" i="9" s="1"/>
  <c r="AI285" i="7"/>
  <c r="I42" i="9" s="1"/>
  <c r="AJ285" i="7"/>
  <c r="I43" i="9" s="1"/>
  <c r="AK285" i="7"/>
  <c r="I44" i="9" s="1"/>
  <c r="AL285" i="7"/>
  <c r="I45" i="9" s="1"/>
  <c r="AM285" i="7"/>
  <c r="I46" i="9" s="1"/>
  <c r="AN285" i="7"/>
  <c r="I47" i="9" s="1"/>
  <c r="AO285" i="7"/>
  <c r="I48" i="9" s="1"/>
  <c r="AP285" i="7"/>
  <c r="I49" i="9" s="1"/>
  <c r="AR285" i="7"/>
  <c r="I51" i="9" s="1"/>
  <c r="AS285" i="7"/>
  <c r="I53" i="9" s="1"/>
  <c r="AT285" i="7"/>
  <c r="I54" i="9" s="1"/>
  <c r="AU285" i="7"/>
  <c r="I55" i="9" s="1"/>
  <c r="AV285" i="7"/>
  <c r="I56" i="9" s="1"/>
  <c r="AW285" i="7"/>
  <c r="I57" i="9" s="1"/>
  <c r="AX285" i="7"/>
  <c r="I59" i="9" s="1"/>
  <c r="AY285" i="7"/>
  <c r="I60" i="9" s="1"/>
  <c r="AZ285" i="7"/>
  <c r="I61" i="9" s="1"/>
  <c r="BA285" i="7"/>
  <c r="I62" i="9" s="1"/>
  <c r="BB285" i="7"/>
  <c r="I63" i="9" s="1"/>
  <c r="BC285" i="7"/>
  <c r="I64" i="9" s="1"/>
  <c r="BF285" i="7"/>
  <c r="F9" i="11"/>
  <c r="N32" i="6"/>
  <c r="O19" i="6"/>
  <c r="N20" i="6"/>
  <c r="N19" i="6"/>
  <c r="O20" i="6"/>
  <c r="M19" i="6"/>
  <c r="M20" i="6"/>
  <c r="X288" i="7" l="1"/>
  <c r="I30" i="9"/>
  <c r="I66" i="9" s="1"/>
  <c r="L19" i="6"/>
  <c r="L20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85" i="7"/>
  <c r="F285" i="7"/>
  <c r="G285" i="7"/>
  <c r="H285" i="7"/>
  <c r="I12" i="9"/>
  <c r="I13" i="9"/>
  <c r="I14" i="9"/>
  <c r="I92" i="9"/>
  <c r="I94" i="9" s="1"/>
  <c r="H66" i="9"/>
  <c r="H67" i="9" s="1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286" i="7"/>
  <c r="E286" i="7"/>
  <c r="G286" i="7"/>
  <c r="H286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288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292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28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28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<sst xmlns="http://schemas.openxmlformats.org/spreadsheetml/2006/main" count="459" uniqueCount="337">
  <si>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</si>
  <si>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</si>
  <si>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</si>
  <si>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</si>
  <si>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</si>
  <si>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</si>
  <si>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</si>
  <si>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</si>
  <si>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</si>
  <si>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</si>
  <si>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</si>
  <si>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</si>
  <si>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</si>
  <si>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</si>
  <si>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</si>
  <si>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</si>
  <si>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</si>
  <si>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</si>
  <si>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</si>
  <si>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</si>
  <si>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</si>
  <si>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</si>
  <si>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</si>
  <si>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</si>
  <si>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</si>
  <si>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</si>
  <si>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</si>
  <si>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</si>
  <si>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</si>
  <si>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</si>
  <si>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</si>
  <si>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</si>
  <si>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</si>
  <si>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</si>
  <si>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</si>
  <si>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</si>
  <si>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</si>
  <si>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</si>
  <si>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</si>
  <si>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</si>
  <si>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</si>
  <si>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</si>
  <si>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</si>
  <si>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</si>
  <si>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</si>
  <si>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</si>
  <si>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</si>
  <si>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</si>
  <si>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</si>
  <si>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</si>
  <si>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</si>
  <si>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</si>
  <si>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</si>
  <si>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</si>
  <si>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</si>
  <si>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</si>
  <si>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</si>
  <si>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</si>
  <si>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</si>
  <si>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</si>
  <si>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</si>
  <si>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</si>
  <si>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</si>
  <si>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</si>
  <si>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</si>
  <si>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</si>
  <si>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</si>
  <si>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</si>
  <si>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</si>
  <si>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</si>
  <si>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</si>
  <si>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</si>
  <si>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</si>
  <si>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</si>
  <si>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</si>
  <si>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</si>
  <si>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</si>
  <si>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</si>
  <si>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</si>
  <si>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</si>
  <si>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</si>
  <si>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</si>
  <si>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</si>
  <si>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</si>
  <si>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</si>
  <si>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</si>
  <si>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</si>
  <si>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</si>
  <si>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</si>
  <si>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</si>
  <si>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</si>
  <si>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</si>
  <si>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</si>
  <si>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</si>
  <si>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</si>
  <si>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</si>
  <si>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</si>
  <si>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</si>
  <si>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</si>
  <si>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</si>
  <si>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</si>
  <si>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</si>
  <si>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</si>
  <si>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</si>
  <si>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</si>
  <si>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</si>
  <si>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</si>
  <si>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</si>
  <si>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</si>
  <si>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</si>
  <si>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</si>
  <si>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</si>
  <si>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</si>
  <si>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</si>
  <si>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</si>
  <si>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</si>
  <si>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</si>
  <si>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</si>
  <si>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</si>
  <si>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</si>
  <si>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</si>
  <si>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</si>
  <si>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</si>
  <si>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</si>
  <si>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</si>
  <si>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</si>
  <si>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</si>
  <si>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</si>
  <si>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</si>
  <si>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</si>
  <si>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</si>
  <si>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</si>
  <si>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</si>
  <si>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</si>
  <si>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</si>
  <si>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</si>
  <si>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</si>
  <si>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</si>
  <si>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</si>
  <si>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</si>
  <si>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</si>
  <si>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</si>
  <si>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</si>
  <si>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</si>
  <si>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</si>
  <si>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</si>
  <si>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</si>
  <si>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</si>
  <si>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</si>
  <si>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</si>
  <si>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</si>
  <si>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</si>
  <si>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</si>
  <si>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</si>
  <si>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</si>
  <si>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</si>
  <si>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</si>
  <si>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</si>
  <si>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</si>
  <si>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</si>
  <si>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</si>
  <si>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</si>
  <si>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</si>
  <si>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</si>
  <si>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</si>
  <si>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</si>
  <si>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</si>
  <si>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</si>
  <si>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</si>
  <si>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</si>
  <si>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</si>
  <si>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</si>
  <si>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</si>
  <si>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</si>
  <si>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</si>
  <si>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</si>
  <si>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</si>
  <si>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</si>
  <si>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</si>
  <si>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</si>
  <si>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</si>
  <si>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</si>
  <si>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</si>
  <si>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</si>
  <si>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</si>
  <si>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</si>
  <si>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</si>
  <si>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</si>
  <si>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</si>
  <si>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</si>
  <si>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</si>
  <si>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</si>
  <si>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</si>
  <si>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</si>
  <si>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</si>
  <si>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</si>
  <si>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</si>
  <si>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</si>
  <si>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</si>
  <si>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</si>
  <si>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</si>
  <si>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</si>
  <si>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</si>
  <si>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</si>
  <si>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</si>
  <si>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</si>
  <si>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</si>
  <si>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</si>
  <si>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</si>
  <si>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</si>
  <si>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</si>
  <si>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</si>
  <si>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</si>
  <si>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</si>
  <si>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</si>
  <si>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</si>
  <si>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</si>
  <si>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</si>
  <si>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</si>
  <si>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</si>
  <si>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</si>
  <si>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</si>
  <si>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 xml:space="preserve"> </t>
  </si>
  <si>
    <t>Coronation Coins</t>
  </si>
  <si>
    <t>Gallagher - Liability Insurance</t>
  </si>
  <si>
    <t>Land Registry OC2 Form</t>
  </si>
  <si>
    <t>Land Registry - Footpaths</t>
  </si>
  <si>
    <t>200 Club June 1st Prize</t>
  </si>
  <si>
    <t>200 Club June 2nd Prize</t>
  </si>
  <si>
    <t>200 Club June 3rd Prize</t>
  </si>
  <si>
    <t>200 Club June 4th Prize</t>
  </si>
  <si>
    <t>Dave King - Water for the Play Area Clean</t>
  </si>
  <si>
    <t>Footpaths</t>
  </si>
  <si>
    <t>Cheque 579 - £99.00
Cheque 410 - £35.00
Cheque 413 - £50.00
Cheque 414 - £35.00
Cheque 416 - £20.00</t>
  </si>
  <si>
    <t>June 2023</t>
  </si>
  <si>
    <t>UKPN Wayleave</t>
  </si>
  <si>
    <t>Deposit</t>
  </si>
  <si>
    <t>Small Lottery License</t>
  </si>
  <si>
    <t>Play Area Goal Nets</t>
  </si>
  <si>
    <t>Ludgershall Memorial Hall Grant</t>
  </si>
  <si>
    <t>Zoom Subs</t>
  </si>
  <si>
    <t>Printer ink</t>
  </si>
  <si>
    <t>RoSPA - Play Area inspection</t>
  </si>
  <si>
    <t>R Damerell - Clerk Salary - June</t>
  </si>
  <si>
    <t>HMRC - PAYE June</t>
  </si>
  <si>
    <t>200 Club 1st Prize - July</t>
  </si>
  <si>
    <t>200 Club 3rd Prize - July</t>
  </si>
  <si>
    <t>200 Club 4th Prize - July</t>
  </si>
  <si>
    <t>K Tiffin reissue (000333)</t>
  </si>
  <si>
    <t>Cheque 411 - £25.00</t>
  </si>
  <si>
    <t>Cheque 577 VOID
Cheque 579 - £99.00
Cheque 413 - £50.00
Cheque 414 - £35.00
Cheque 416 - £20.00</t>
  </si>
  <si>
    <t>R Damerell - Clerk Salary - July</t>
  </si>
  <si>
    <t>HMRC VAT Reclaim</t>
  </si>
  <si>
    <t>Transfer to Treasurers from VG</t>
  </si>
  <si>
    <t>HMRC - PAYE July</t>
  </si>
  <si>
    <t>R Damerell - Clerk Salary - August</t>
  </si>
  <si>
    <t>Cheque 481 - £50.00
Cheque 483 - £25.00
Cheuqe 484 - £20.00</t>
  </si>
  <si>
    <t>200 Club 1st Prize</t>
  </si>
  <si>
    <t>200 Club  Prize</t>
  </si>
  <si>
    <t>Re-imbursement to Village Hall for Coronation events</t>
  </si>
  <si>
    <t>Bucks Council - Precept</t>
  </si>
  <si>
    <t>Medisol - Defib Service</t>
  </si>
  <si>
    <t>Cheque 485 - £20.00</t>
  </si>
  <si>
    <r>
      <rPr>
        <sz val="8"/>
        <rFont val="Arial"/>
        <family val="2"/>
      </rPr>
      <t>Cheque 481 -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482 - 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483 - £25.00
Cheuqe 484 - £20.00
Cheque 485 - £20.00</t>
    </r>
  </si>
  <si>
    <t>Val Evans - 200 Club Sub</t>
  </si>
  <si>
    <t>Thame Branch Deposit</t>
  </si>
  <si>
    <t>C Rosentall - 200 Club</t>
  </si>
  <si>
    <t>Fete - Aftersales</t>
  </si>
  <si>
    <t>T Cartwright-Loeb - 200 Club sub</t>
  </si>
  <si>
    <t>K Pratt - 200 Club Sub</t>
  </si>
  <si>
    <t>Clerk Salary - September</t>
  </si>
  <si>
    <t>200 Club 2nd Prize</t>
  </si>
  <si>
    <t>200 Club 3rd Prize</t>
  </si>
  <si>
    <t>200 Club 4th Prize</t>
  </si>
  <si>
    <t>Reissue Chequ 482</t>
  </si>
  <si>
    <t>August</t>
  </si>
  <si>
    <t xml:space="preserve">Sept </t>
  </si>
  <si>
    <r>
      <t xml:space="preserve">Cheque 568 VOID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
Cheque 410 - £35.00
Cheque 411 -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412 - £20.00</t>
    </r>
  </si>
  <si>
    <t>Gallagher - Motor Insurance</t>
  </si>
  <si>
    <t>R Damerell - Clerk Salary</t>
  </si>
  <si>
    <t>HMRC - PAYE</t>
  </si>
  <si>
    <t>Fete Donation</t>
  </si>
  <si>
    <t>L Gapper - 200 Club</t>
  </si>
  <si>
    <t>E Eades - 200 Club</t>
  </si>
  <si>
    <t>A Blackwell - 200 Club</t>
  </si>
  <si>
    <t>F Omerton-Co 200 Club</t>
  </si>
  <si>
    <t>C &amp; A Brown - 200 Club</t>
  </si>
  <si>
    <t>LK Taylor - 200 Club</t>
  </si>
  <si>
    <t>Haseldine - 200 Club</t>
  </si>
  <si>
    <t>V Plumb - 200 Club</t>
  </si>
  <si>
    <t>R Kenny - 200 Club</t>
  </si>
  <si>
    <t>I &amp; T Platt - 200 Club</t>
  </si>
  <si>
    <t>J Carr - 200 Club</t>
  </si>
  <si>
    <t>P&amp;C Turnham - 200 Club</t>
  </si>
  <si>
    <t>R Saysell - 200 Club</t>
  </si>
  <si>
    <t>M Loten - 200 Club</t>
  </si>
  <si>
    <t>M &amp; J Roddam - 200 Club</t>
  </si>
  <si>
    <t>J Doyle - 200 Club</t>
  </si>
  <si>
    <t>F Lear - 200 Club</t>
  </si>
  <si>
    <t>C Stockford - 200 Club</t>
  </si>
  <si>
    <t>A Neale - 200 Club</t>
  </si>
  <si>
    <t>T Kirwan - 200 Club</t>
  </si>
  <si>
    <t>T Butler - 200 Club</t>
  </si>
  <si>
    <t>W&amp;E Gardner - 200 Club</t>
  </si>
  <si>
    <t>S Cooper-Tutton - 200 Club</t>
  </si>
  <si>
    <t>P Southey - 200 Club</t>
  </si>
  <si>
    <t>WH Rowsell - 200 Club</t>
  </si>
  <si>
    <t>Available at 31-10-23</t>
  </si>
  <si>
    <r>
      <t xml:space="preserve">Cheque 495 - £5.00
</t>
    </r>
    <r>
      <rPr>
        <sz val="8"/>
        <rFont val="Arial"/>
        <family val="2"/>
      </rPr>
      <t>Cheque 491 - £50.00</t>
    </r>
    <r>
      <rPr>
        <sz val="8"/>
        <color rgb="FFFF0000"/>
        <rFont val="Arial"/>
        <family val="2"/>
      </rPr>
      <t xml:space="preserve">
Cheque 492 - £35.00
</t>
    </r>
    <r>
      <rPr>
        <sz val="8"/>
        <rFont val="Arial"/>
        <family val="2"/>
      </rPr>
      <t>Cheque 493 -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494 - £20.00</t>
    </r>
  </si>
  <si>
    <r>
      <t xml:space="preserve">Cheque 583 - £6.85
</t>
    </r>
    <r>
      <rPr>
        <sz val="8"/>
        <rFont val="Arial"/>
        <family val="2"/>
      </rPr>
      <t>Cheque 486 - £25.00</t>
    </r>
  </si>
  <si>
    <t xml:space="preserve">
Cheque 486 - £25.00
Cheque 487 - £50.00
Cheque 489 - £25.00
Cheque 490 - £20.00
Cheque 491 - £50.00
Cheque 493 - £25.00
Cheque 494 - £20.00</t>
  </si>
  <si>
    <r>
      <rPr>
        <sz val="8"/>
        <rFont val="Arial"/>
        <family val="2"/>
      </rPr>
      <t xml:space="preserve">Cheque 487 - £50.00
</t>
    </r>
    <r>
      <rPr>
        <sz val="8"/>
        <color rgb="FFFF0000"/>
        <rFont val="Arial"/>
        <family val="2"/>
      </rPr>
      <t>Cheque 488 - £35.00</t>
    </r>
    <r>
      <rPr>
        <sz val="8"/>
        <rFont val="Arial"/>
        <family val="2"/>
      </rPr>
      <t xml:space="preserve">
Cheque 489 - £25.00
Cheque 490 - £20.00</t>
    </r>
  </si>
  <si>
    <t>Hummingbrd Centre Donation</t>
  </si>
  <si>
    <t>200 Club 1st Prize Oct</t>
  </si>
  <si>
    <t>200 Club 2nd Prize Oct</t>
  </si>
  <si>
    <t>200 Club 3rd  Prize Oct</t>
  </si>
  <si>
    <t>200 Club 4th Prize Oct</t>
  </si>
  <si>
    <t>Oct</t>
  </si>
  <si>
    <t>BALC - Planning Training</t>
  </si>
  <si>
    <t>200 Club 1st Prize Nov</t>
  </si>
  <si>
    <t>200 Club 2nd Prize Nov</t>
  </si>
  <si>
    <t>200 Club 3rd  Prize Nov</t>
  </si>
  <si>
    <t>200 Club 4th Prize Nov</t>
  </si>
  <si>
    <t>T&amp;S Chettle</t>
  </si>
  <si>
    <t>E Woodward</t>
  </si>
  <si>
    <t>N Thomas</t>
  </si>
  <si>
    <t>Kenneth Matthew LA</t>
  </si>
  <si>
    <t>AD Evans</t>
  </si>
  <si>
    <t>Kelly NP</t>
  </si>
  <si>
    <t>T&amp; S Chettle</t>
  </si>
  <si>
    <t>T Chettle - Play Area Repairs</t>
  </si>
  <si>
    <t>Net World Sports - New Football Nets</t>
  </si>
  <si>
    <t>Openreach Wayleave</t>
  </si>
  <si>
    <t>Cheque 496 - £100.00
Cheque 499 - £25.00
Cheque 500 - £20.00</t>
  </si>
  <si>
    <r>
      <rPr>
        <sz val="8"/>
        <rFont val="Arial"/>
        <family val="2"/>
      </rPr>
      <t>Cheque 496 - £100.00</t>
    </r>
    <r>
      <rPr>
        <sz val="8"/>
        <color rgb="FFFF0000"/>
        <rFont val="Arial"/>
        <family val="2"/>
      </rPr>
      <t xml:space="preserve">
Cheque 497 - £50.00
Cheque 498 - £35.00
</t>
    </r>
    <r>
      <rPr>
        <sz val="8"/>
        <rFont val="Arial"/>
        <family val="2"/>
      </rPr>
      <t>Cheque 499 - £25.00
Cheque 500 - £20.00</t>
    </r>
  </si>
  <si>
    <t>Cheque 501 - £50.00
Cheque 502 - £35.00
Cheque 503 - £25.00
Cheque 504 - £20.00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</si>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</sst>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0" fontId="33" fillId="0" borderId="43" xfId="0" applyFont="1" applyBorder="1" applyAlignment="1">
      <alignment horizontal="left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7" xfId="0" applyFont="1" applyBorder="1" applyAlignment="1">
      <alignment horizontal="left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06"/>
  <sheetViews>
    <sheetView tabSelected="1" zoomScale="80" zoomScaleNormal="80" workbookViewId="0">
      <pane xSplit="8" ySplit="10" topLeftCell="I11" activePane="bottomRight" state="frozen"/>
      <selection pane="topRight" activeCell="I1" sqref="I1"/>
      <selection pane="bottomLeft" activeCell="A11" sqref="A11"/>
      <selection pane="bottomRight" activeCell="B1" sqref="B1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8" width="7.269531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169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209</v>
      </c>
      <c r="E8" s="254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195</v>
      </c>
      <c r="E10" s="79" t="s">
        <v>38</v>
      </c>
      <c r="F10" s="80" t="s">
        <v>37</v>
      </c>
      <c r="G10" s="80" t="s">
        <v>39</v>
      </c>
      <c r="H10" s="81" t="s">
        <v>197</v>
      </c>
      <c r="I10" s="277" t="s">
        <v>1</v>
      </c>
      <c r="J10" s="278" t="s">
        <v>40</v>
      </c>
      <c r="K10" s="278" t="s">
        <v>92</v>
      </c>
      <c r="L10" s="278" t="s">
        <v>53</v>
      </c>
      <c r="M10" s="278" t="s">
        <v>106</v>
      </c>
      <c r="N10" s="278" t="s">
        <v>30</v>
      </c>
      <c r="O10" s="278" t="s">
        <v>89</v>
      </c>
      <c r="P10" s="272" t="s">
        <v>179</v>
      </c>
      <c r="Q10" s="272" t="s">
        <v>180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149</v>
      </c>
      <c r="AJ10" s="89" t="s">
        <v>170</v>
      </c>
      <c r="AK10" s="89" t="s">
        <v>107</v>
      </c>
      <c r="AL10" s="91" t="s">
        <v>171</v>
      </c>
      <c r="AM10" s="91" t="s">
        <v>172</v>
      </c>
      <c r="AN10" s="91" t="s">
        <v>162</v>
      </c>
      <c r="AO10" s="91" t="s">
        <v>99</v>
      </c>
      <c r="AP10" s="91" t="s">
        <v>98</v>
      </c>
      <c r="AQ10" s="91" t="s">
        <v>232</v>
      </c>
      <c r="AR10" s="91" t="s">
        <v>20</v>
      </c>
      <c r="AS10" s="266" t="s">
        <v>69</v>
      </c>
      <c r="AT10" s="266" t="s">
        <v>97</v>
      </c>
      <c r="AU10" s="266" t="s">
        <v>173</v>
      </c>
      <c r="AV10" s="266" t="s">
        <v>174</v>
      </c>
      <c r="AW10" s="266" t="s">
        <v>175</v>
      </c>
      <c r="AX10" s="269" t="s">
        <v>176</v>
      </c>
      <c r="AY10" s="269" t="s">
        <v>129</v>
      </c>
      <c r="AZ10" s="269" t="s">
        <v>164</v>
      </c>
      <c r="BA10" s="269" t="s">
        <v>165</v>
      </c>
      <c r="BB10" s="269" t="s">
        <v>177</v>
      </c>
      <c r="BC10" s="269" t="s">
        <v>178</v>
      </c>
      <c r="BD10" s="330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149</v>
      </c>
      <c r="C11" s="58"/>
      <c r="D11" s="73"/>
      <c r="E11" s="214">
        <v>1329.93</v>
      </c>
      <c r="F11" s="5"/>
      <c r="G11" s="5"/>
      <c r="H11" s="83"/>
      <c r="I11" s="279"/>
      <c r="J11" s="280">
        <v>1329.93</v>
      </c>
      <c r="K11" s="280"/>
      <c r="L11" s="280"/>
      <c r="M11" s="280"/>
      <c r="N11" s="280"/>
      <c r="O11" s="280"/>
      <c r="P11" s="273"/>
      <c r="Q11" s="273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45029</v>
      </c>
      <c r="B12" s="58" t="s">
        <v>182</v>
      </c>
      <c r="C12" s="58"/>
      <c r="D12" s="73"/>
      <c r="E12" s="214">
        <v>170</v>
      </c>
      <c r="F12" s="5"/>
      <c r="G12" s="5"/>
      <c r="H12" s="83"/>
      <c r="I12" s="279"/>
      <c r="J12" s="280"/>
      <c r="K12" s="280"/>
      <c r="L12" s="280"/>
      <c r="M12" s="280"/>
      <c r="N12" s="280"/>
      <c r="O12" s="280">
        <v>170</v>
      </c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45036</v>
      </c>
      <c r="B13" s="58" t="s">
        <v>183</v>
      </c>
      <c r="C13" s="58"/>
      <c r="D13" s="73"/>
      <c r="E13" s="214">
        <v>5467.5</v>
      </c>
      <c r="F13" s="5"/>
      <c r="G13" s="5"/>
      <c r="H13" s="83"/>
      <c r="I13" s="279">
        <v>5467.5</v>
      </c>
      <c r="J13" s="280"/>
      <c r="K13" s="280"/>
      <c r="L13" s="280"/>
      <c r="M13" s="280"/>
      <c r="N13" s="280"/>
      <c r="O13" s="280"/>
      <c r="P13" s="273"/>
      <c r="Q13" s="273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45025</v>
      </c>
      <c r="B14" s="58" t="s">
        <v>184</v>
      </c>
      <c r="C14" s="58"/>
      <c r="D14" s="73"/>
      <c r="E14" s="214"/>
      <c r="F14" s="5">
        <v>46.98</v>
      </c>
      <c r="G14" s="5"/>
      <c r="H14" s="83">
        <v>0.28000000000000003</v>
      </c>
      <c r="I14" s="279"/>
      <c r="J14" s="280"/>
      <c r="K14" s="280">
        <v>0.28000000000000003</v>
      </c>
      <c r="L14" s="280"/>
      <c r="M14" s="280"/>
      <c r="N14" s="280"/>
      <c r="O14" s="280"/>
      <c r="P14" s="273"/>
      <c r="Q14" s="273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45036</v>
      </c>
      <c r="B15" s="58" t="s">
        <v>186</v>
      </c>
      <c r="C15" s="58"/>
      <c r="D15" s="73">
        <v>567</v>
      </c>
      <c r="E15" s="82">
        <v>241.85</v>
      </c>
      <c r="F15" s="5"/>
      <c r="G15" s="5"/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267"/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45036</v>
      </c>
      <c r="B16" s="58" t="s">
        <v>185</v>
      </c>
      <c r="C16" s="58"/>
      <c r="D16" s="73">
        <v>568</v>
      </c>
      <c r="E16" s="82"/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45036</v>
      </c>
      <c r="B17" s="58" t="s">
        <v>187</v>
      </c>
      <c r="C17" s="58"/>
      <c r="D17" s="73">
        <v>569</v>
      </c>
      <c r="E17" s="82">
        <v>43.17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45036</v>
      </c>
      <c r="B18" s="58" t="s">
        <v>188</v>
      </c>
      <c r="C18" s="58"/>
      <c r="D18" s="73">
        <v>570</v>
      </c>
      <c r="E18" s="82">
        <v>8.8000000000000007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189</v>
      </c>
      <c r="C19" s="58"/>
      <c r="D19" s="73">
        <v>571</v>
      </c>
      <c r="E19" s="82">
        <v>28.4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/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45017</v>
      </c>
      <c r="B20" s="58" t="s">
        <v>190</v>
      </c>
      <c r="C20" s="58"/>
      <c r="D20" s="73">
        <v>409</v>
      </c>
      <c r="E20" s="82"/>
      <c r="F20" s="5"/>
      <c r="G20" s="217">
        <v>50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/>
      <c r="AT20" s="267"/>
      <c r="AU20" s="267"/>
      <c r="AV20" s="267">
        <v>50</v>
      </c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45017</v>
      </c>
      <c r="B21" s="58" t="s">
        <v>191</v>
      </c>
      <c r="C21" s="58"/>
      <c r="D21" s="73">
        <v>410</v>
      </c>
      <c r="E21" s="82"/>
      <c r="F21" s="5"/>
      <c r="G21" s="217">
        <v>35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/>
      <c r="AT21" s="267"/>
      <c r="AU21" s="267"/>
      <c r="AV21" s="267">
        <v>35</v>
      </c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45017</v>
      </c>
      <c r="B22" s="58" t="s">
        <v>192</v>
      </c>
      <c r="C22" s="58"/>
      <c r="D22" s="73">
        <v>411</v>
      </c>
      <c r="E22" s="82"/>
      <c r="F22" s="217"/>
      <c r="G22" s="82">
        <v>25</v>
      </c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267"/>
      <c r="AT22" s="267"/>
      <c r="AU22" s="267"/>
      <c r="AV22" s="267">
        <v>25</v>
      </c>
      <c r="AW22" s="267"/>
      <c r="AX22" s="270"/>
      <c r="AY22" s="270"/>
      <c r="AZ22" s="270"/>
      <c r="BA22" s="270"/>
      <c r="BB22" s="270"/>
      <c r="BC22" s="270"/>
      <c r="BD22" s="271"/>
      <c r="BE22" s="50"/>
      <c r="BF22" s="15"/>
      <c r="BG22" s="11"/>
    </row>
    <row r="23" spans="1:59" x14ac:dyDescent="0.3">
      <c r="A23" s="63">
        <v>45017</v>
      </c>
      <c r="B23" s="58" t="s">
        <v>193</v>
      </c>
      <c r="C23" s="58"/>
      <c r="D23" s="73">
        <v>412</v>
      </c>
      <c r="E23" s="82"/>
      <c r="F23" s="59"/>
      <c r="G23" s="82">
        <v>20</v>
      </c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>
        <v>20</v>
      </c>
      <c r="AW23" s="267"/>
      <c r="AX23" s="270"/>
      <c r="AY23" s="270"/>
      <c r="AZ23" s="270"/>
      <c r="BA23" s="270"/>
      <c r="BB23" s="270"/>
      <c r="BC23" s="270"/>
      <c r="BD23" s="271"/>
      <c r="BE23" s="50">
        <f>SUM(W11:BC23)</f>
        <v>452.21999999999997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184</v>
      </c>
      <c r="C24" s="58"/>
      <c r="D24" s="73"/>
      <c r="E24" s="82"/>
      <c r="F24" s="59">
        <v>42.22</v>
      </c>
      <c r="G24" s="82"/>
      <c r="H24" s="83">
        <v>0.25</v>
      </c>
      <c r="I24" s="279"/>
      <c r="J24" s="280"/>
      <c r="K24" s="280">
        <v>0.25</v>
      </c>
      <c r="L24" s="280"/>
      <c r="M24" s="280"/>
      <c r="N24" s="280"/>
      <c r="O24" s="280"/>
      <c r="P24" s="273"/>
      <c r="Q24" s="273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45064</v>
      </c>
      <c r="B25" s="58" t="s">
        <v>210</v>
      </c>
      <c r="C25" s="58"/>
      <c r="D25" s="73">
        <v>576</v>
      </c>
      <c r="E25" s="82">
        <v>241.85</v>
      </c>
      <c r="F25" s="217"/>
      <c r="G25" s="82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45064</v>
      </c>
      <c r="B26" s="58" t="s">
        <v>185</v>
      </c>
      <c r="C26" s="58"/>
      <c r="D26" s="73">
        <v>577</v>
      </c>
      <c r="E26" s="82"/>
      <c r="F26" s="217"/>
      <c r="G26" s="82"/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/>
      <c r="AW26" s="267"/>
      <c r="AX26" s="270"/>
      <c r="AY26" s="270"/>
      <c r="AZ26" s="270"/>
      <c r="BA26" s="270"/>
      <c r="BB26" s="270"/>
      <c r="BC26" s="270"/>
      <c r="BD26" s="271"/>
      <c r="BE26" s="222"/>
      <c r="BF26" s="223"/>
      <c r="BG26" s="11"/>
    </row>
    <row r="27" spans="1:59" s="329" customFormat="1" x14ac:dyDescent="0.3">
      <c r="A27" s="312">
        <v>45064</v>
      </c>
      <c r="B27" s="313" t="s">
        <v>211</v>
      </c>
      <c r="C27" s="313"/>
      <c r="D27" s="314">
        <v>578</v>
      </c>
      <c r="E27" s="315"/>
      <c r="F27" s="316"/>
      <c r="G27" s="317"/>
      <c r="H27" s="318"/>
      <c r="I27" s="319"/>
      <c r="J27" s="320"/>
      <c r="K27" s="320"/>
      <c r="L27" s="320"/>
      <c r="M27" s="320"/>
      <c r="N27" s="320"/>
      <c r="O27" s="320"/>
      <c r="P27" s="321"/>
      <c r="Q27" s="321"/>
      <c r="R27" s="322"/>
      <c r="S27" s="322"/>
      <c r="T27" s="322"/>
      <c r="U27" s="322"/>
      <c r="V27" s="322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4"/>
      <c r="AT27" s="324"/>
      <c r="AU27" s="324"/>
      <c r="AV27" s="324"/>
      <c r="AW27" s="324"/>
      <c r="AX27" s="325"/>
      <c r="AY27" s="325"/>
      <c r="AZ27" s="325"/>
      <c r="BA27" s="325"/>
      <c r="BB27" s="325"/>
      <c r="BC27" s="325"/>
      <c r="BD27" s="331"/>
      <c r="BE27" s="326"/>
      <c r="BF27" s="327"/>
      <c r="BG27" s="328"/>
    </row>
    <row r="28" spans="1:59" x14ac:dyDescent="0.3">
      <c r="A28" s="63">
        <v>45064</v>
      </c>
      <c r="B28" s="58" t="s">
        <v>212</v>
      </c>
      <c r="C28" s="58"/>
      <c r="D28" s="73">
        <v>579</v>
      </c>
      <c r="E28" s="82">
        <v>99</v>
      </c>
      <c r="F28" s="59"/>
      <c r="G28" s="234"/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/>
      <c r="AW28" s="267"/>
      <c r="AX28" s="270"/>
      <c r="AY28" s="270"/>
      <c r="AZ28" s="270"/>
      <c r="BA28" s="270"/>
      <c r="BB28" s="270"/>
      <c r="BC28" s="270"/>
      <c r="BD28" s="271"/>
      <c r="BE28" s="222"/>
      <c r="BF28" s="223"/>
      <c r="BG28" s="11"/>
    </row>
    <row r="29" spans="1:59" x14ac:dyDescent="0.3">
      <c r="A29" s="63">
        <v>45064</v>
      </c>
      <c r="B29" s="58" t="s">
        <v>187</v>
      </c>
      <c r="C29" s="58"/>
      <c r="D29" s="73">
        <v>580</v>
      </c>
      <c r="E29" s="82">
        <v>31.58</v>
      </c>
      <c r="F29" s="59"/>
      <c r="G29" s="234"/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/>
      <c r="AW29" s="267"/>
      <c r="AX29" s="270"/>
      <c r="AY29" s="270"/>
      <c r="AZ29" s="270"/>
      <c r="BA29" s="270"/>
      <c r="BB29" s="270"/>
      <c r="BC29" s="270"/>
      <c r="BD29" s="271"/>
      <c r="BE29" s="222"/>
      <c r="BF29" s="223"/>
      <c r="BG29" s="11"/>
    </row>
    <row r="30" spans="1:59" x14ac:dyDescent="0.3">
      <c r="A30" s="63">
        <v>45064</v>
      </c>
      <c r="B30" s="58" t="s">
        <v>219</v>
      </c>
      <c r="C30" s="58"/>
      <c r="D30" s="73" t="s">
        <v>217</v>
      </c>
      <c r="E30" s="243">
        <v>708</v>
      </c>
      <c r="F30" s="59"/>
      <c r="G30" s="234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>
        <v>708</v>
      </c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222"/>
      <c r="BF30" s="223"/>
      <c r="BG30" s="11"/>
    </row>
    <row r="31" spans="1:59" x14ac:dyDescent="0.3">
      <c r="A31" s="63">
        <v>45070</v>
      </c>
      <c r="B31" s="58" t="s">
        <v>220</v>
      </c>
      <c r="C31" s="58"/>
      <c r="D31" s="73" t="s">
        <v>217</v>
      </c>
      <c r="E31" s="82">
        <v>64.84</v>
      </c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222"/>
      <c r="BF31" s="223"/>
      <c r="BG31" s="11"/>
    </row>
    <row r="32" spans="1:59" x14ac:dyDescent="0.3">
      <c r="A32" s="63">
        <v>45064</v>
      </c>
      <c r="B32" s="58" t="s">
        <v>189</v>
      </c>
      <c r="C32" s="58"/>
      <c r="D32" s="73" t="s">
        <v>217</v>
      </c>
      <c r="E32" s="82"/>
      <c r="F32" s="59"/>
      <c r="G32" s="243">
        <v>26.78</v>
      </c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>
        <v>26.78</v>
      </c>
      <c r="BC32" s="270"/>
      <c r="BD32" s="271"/>
      <c r="BE32" s="222"/>
      <c r="BF32" s="223"/>
      <c r="BG32" s="11"/>
    </row>
    <row r="33" spans="1:59" x14ac:dyDescent="0.3">
      <c r="A33" s="63">
        <v>45072</v>
      </c>
      <c r="B33" s="58" t="s">
        <v>218</v>
      </c>
      <c r="C33" s="58"/>
      <c r="D33" s="73" t="s">
        <v>217</v>
      </c>
      <c r="E33" s="82"/>
      <c r="F33" s="59"/>
      <c r="G33" s="243">
        <v>480</v>
      </c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>
        <v>480</v>
      </c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222"/>
      <c r="BF33" s="223"/>
      <c r="BG33" s="11"/>
    </row>
    <row r="34" spans="1:59" x14ac:dyDescent="0.3">
      <c r="A34" s="63">
        <v>45047</v>
      </c>
      <c r="B34" s="58" t="s">
        <v>213</v>
      </c>
      <c r="C34" s="58"/>
      <c r="D34" s="73">
        <v>413</v>
      </c>
      <c r="E34" s="82"/>
      <c r="F34" s="5"/>
      <c r="G34" s="217">
        <v>50</v>
      </c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>
        <v>50</v>
      </c>
      <c r="AW34" s="267"/>
      <c r="AX34" s="270"/>
      <c r="AY34" s="270"/>
      <c r="AZ34" s="270"/>
      <c r="BA34" s="270"/>
      <c r="BB34" s="270"/>
      <c r="BC34" s="270"/>
      <c r="BD34" s="271"/>
      <c r="BE34" s="50"/>
      <c r="BF34" s="15"/>
      <c r="BG34" s="11"/>
    </row>
    <row r="35" spans="1:59" x14ac:dyDescent="0.3">
      <c r="A35" s="63">
        <v>45047</v>
      </c>
      <c r="B35" s="58" t="s">
        <v>214</v>
      </c>
      <c r="C35" s="58"/>
      <c r="D35" s="73">
        <v>414</v>
      </c>
      <c r="E35" s="82"/>
      <c r="F35" s="5"/>
      <c r="G35" s="217">
        <v>35</v>
      </c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>
        <v>35</v>
      </c>
      <c r="AW35" s="267"/>
      <c r="AX35" s="270"/>
      <c r="AY35" s="270"/>
      <c r="AZ35" s="270"/>
      <c r="BA35" s="270"/>
      <c r="BB35" s="270"/>
      <c r="BC35" s="270"/>
      <c r="BD35" s="271"/>
      <c r="BE35" s="50"/>
      <c r="BF35" s="15"/>
      <c r="BG35" s="11"/>
    </row>
    <row r="36" spans="1:59" x14ac:dyDescent="0.3">
      <c r="A36" s="63">
        <v>45047</v>
      </c>
      <c r="B36" s="58" t="s">
        <v>215</v>
      </c>
      <c r="C36" s="58"/>
      <c r="D36" s="73">
        <v>415</v>
      </c>
      <c r="E36" s="82"/>
      <c r="F36" s="5"/>
      <c r="G36" s="217">
        <v>25</v>
      </c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>
        <v>25</v>
      </c>
      <c r="AW36" s="267"/>
      <c r="AX36" s="270"/>
      <c r="AY36" s="270"/>
      <c r="AZ36" s="270"/>
      <c r="BA36" s="270"/>
      <c r="BB36" s="270"/>
      <c r="BC36" s="270"/>
      <c r="BD36" s="271"/>
      <c r="BE36" s="50"/>
      <c r="BF36" s="15"/>
      <c r="BG36" s="11"/>
    </row>
    <row r="37" spans="1:59" x14ac:dyDescent="0.3">
      <c r="A37" s="63">
        <v>45047</v>
      </c>
      <c r="B37" s="58" t="s">
        <v>216</v>
      </c>
      <c r="C37" s="58"/>
      <c r="D37" s="73">
        <v>416</v>
      </c>
      <c r="E37" s="82"/>
      <c r="F37" s="5"/>
      <c r="G37" s="217">
        <v>20</v>
      </c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>
        <v>20</v>
      </c>
      <c r="AW37" s="267"/>
      <c r="AX37" s="270"/>
      <c r="AY37" s="270"/>
      <c r="AZ37" s="270"/>
      <c r="BA37" s="270"/>
      <c r="BB37" s="270"/>
      <c r="BC37" s="270"/>
      <c r="BD37" s="271"/>
      <c r="BE37" s="50">
        <f>SUM(W24:BC37)</f>
        <v>1782.05</v>
      </c>
      <c r="BF37" s="15">
        <f>SUM(I24:V37)</f>
        <v>42.47</v>
      </c>
      <c r="BG37" s="11"/>
    </row>
    <row r="38" spans="1:59" s="237" customFormat="1" x14ac:dyDescent="0.3">
      <c r="A38" s="215" t="s">
        <v>222</v>
      </c>
      <c r="B38" s="58" t="s">
        <v>223</v>
      </c>
      <c r="C38" s="58"/>
      <c r="D38" s="73"/>
      <c r="E38" s="214">
        <v>170</v>
      </c>
      <c r="F38" s="59"/>
      <c r="G38" s="217"/>
      <c r="H38" s="235"/>
      <c r="I38" s="281"/>
      <c r="J38" s="282"/>
      <c r="K38" s="282"/>
      <c r="L38" s="282"/>
      <c r="M38" s="282"/>
      <c r="N38" s="282"/>
      <c r="O38" s="282">
        <v>170</v>
      </c>
      <c r="P38" s="274"/>
      <c r="Q38" s="274"/>
      <c r="R38" s="236"/>
      <c r="S38" s="236"/>
      <c r="T38" s="236"/>
      <c r="U38" s="236"/>
      <c r="V38" s="236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50"/>
      <c r="BF38" s="15"/>
      <c r="BG38" s="150"/>
    </row>
    <row r="39" spans="1:59" s="237" customFormat="1" x14ac:dyDescent="0.3">
      <c r="A39" s="215">
        <v>45086</v>
      </c>
      <c r="B39" s="58" t="s">
        <v>184</v>
      </c>
      <c r="C39" s="58"/>
      <c r="D39" s="73"/>
      <c r="E39" s="82"/>
      <c r="F39" s="59">
        <v>47.29</v>
      </c>
      <c r="G39" s="217"/>
      <c r="H39" s="235">
        <v>0.28000000000000003</v>
      </c>
      <c r="I39" s="281"/>
      <c r="J39" s="282"/>
      <c r="K39" s="282">
        <v>0.28000000000000003</v>
      </c>
      <c r="L39" s="282"/>
      <c r="M39" s="282"/>
      <c r="N39" s="282"/>
      <c r="O39" s="282"/>
      <c r="P39" s="274"/>
      <c r="Q39" s="274"/>
      <c r="R39" s="236">
        <v>47.29</v>
      </c>
      <c r="S39" s="236"/>
      <c r="T39" s="236"/>
      <c r="U39" s="236"/>
      <c r="V39" s="236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50"/>
    </row>
    <row r="40" spans="1:59" s="237" customFormat="1" x14ac:dyDescent="0.3">
      <c r="A40" s="215">
        <v>45079</v>
      </c>
      <c r="B40" s="58" t="s">
        <v>224</v>
      </c>
      <c r="C40" s="58"/>
      <c r="D40" s="73" t="s">
        <v>217</v>
      </c>
      <c r="E40" s="82">
        <v>1535.05</v>
      </c>
      <c r="F40" s="59"/>
      <c r="G40" s="217"/>
      <c r="H40" s="235"/>
      <c r="I40" s="281"/>
      <c r="J40" s="282"/>
      <c r="K40" s="282"/>
      <c r="L40" s="282"/>
      <c r="M40" s="282"/>
      <c r="N40" s="282"/>
      <c r="O40" s="282"/>
      <c r="P40" s="274"/>
      <c r="Q40" s="274"/>
      <c r="R40" s="236"/>
      <c r="S40" s="236"/>
      <c r="T40" s="236"/>
      <c r="U40" s="236"/>
      <c r="V40" s="236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50"/>
    </row>
    <row r="41" spans="1:59" s="237" customFormat="1" x14ac:dyDescent="0.3">
      <c r="A41" s="215">
        <v>45083</v>
      </c>
      <c r="B41" s="58" t="s">
        <v>225</v>
      </c>
      <c r="C41" s="58"/>
      <c r="D41" s="73">
        <v>581</v>
      </c>
      <c r="E41" s="82">
        <v>14</v>
      </c>
      <c r="F41" s="59"/>
      <c r="G41" s="59"/>
      <c r="H41" s="235"/>
      <c r="I41" s="281"/>
      <c r="J41" s="282"/>
      <c r="K41" s="282"/>
      <c r="L41" s="282"/>
      <c r="M41" s="282"/>
      <c r="N41" s="282"/>
      <c r="O41" s="282"/>
      <c r="P41" s="274"/>
      <c r="Q41" s="274"/>
      <c r="R41" s="236"/>
      <c r="S41" s="236"/>
      <c r="T41" s="236"/>
      <c r="U41" s="236"/>
      <c r="V41" s="236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>
        <v>14</v>
      </c>
      <c r="BE41" s="50"/>
      <c r="BF41" s="15"/>
      <c r="BG41" s="150"/>
    </row>
    <row r="42" spans="1:59" s="237" customFormat="1" x14ac:dyDescent="0.3">
      <c r="A42" s="215">
        <v>45083</v>
      </c>
      <c r="B42" s="58" t="s">
        <v>225</v>
      </c>
      <c r="C42" s="58"/>
      <c r="D42" s="73">
        <v>582</v>
      </c>
      <c r="E42" s="82">
        <v>203</v>
      </c>
      <c r="F42" s="217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>
        <v>203</v>
      </c>
      <c r="BE42" s="50"/>
      <c r="BF42" s="15"/>
      <c r="BG42" s="150"/>
    </row>
    <row r="43" spans="1:59" s="237" customFormat="1" x14ac:dyDescent="0.3">
      <c r="A43" s="215">
        <v>45106</v>
      </c>
      <c r="B43" s="58" t="s">
        <v>226</v>
      </c>
      <c r="C43" s="58"/>
      <c r="D43" s="73">
        <v>583</v>
      </c>
      <c r="E43" s="82">
        <v>6.85</v>
      </c>
      <c r="F43" s="217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>
        <v>6.85</v>
      </c>
      <c r="AR43" s="92">
        <v>0</v>
      </c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>
        <v>45078</v>
      </c>
      <c r="B44" s="58" t="s">
        <v>227</v>
      </c>
      <c r="C44" s="58"/>
      <c r="D44" s="73">
        <v>417</v>
      </c>
      <c r="E44" s="82"/>
      <c r="F44" s="59"/>
      <c r="G44" s="217">
        <v>50</v>
      </c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67"/>
      <c r="AT44" s="267"/>
      <c r="AU44" s="267"/>
      <c r="AV44" s="267">
        <v>50</v>
      </c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>
        <v>45078</v>
      </c>
      <c r="B45" s="58" t="s">
        <v>228</v>
      </c>
      <c r="C45" s="58"/>
      <c r="D45" s="73">
        <v>418</v>
      </c>
      <c r="E45" s="82"/>
      <c r="F45" s="217"/>
      <c r="G45" s="217">
        <v>35</v>
      </c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67"/>
      <c r="AT45" s="267"/>
      <c r="AU45" s="267"/>
      <c r="AV45" s="267">
        <v>35</v>
      </c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>
        <v>45078</v>
      </c>
      <c r="B46" s="58" t="s">
        <v>229</v>
      </c>
      <c r="C46" s="58"/>
      <c r="D46" s="73">
        <v>419</v>
      </c>
      <c r="E46" s="82"/>
      <c r="F46" s="217"/>
      <c r="G46" s="217">
        <v>25</v>
      </c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67"/>
      <c r="AT46" s="267"/>
      <c r="AU46" s="267"/>
      <c r="AV46" s="267">
        <v>25</v>
      </c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>
        <v>45078</v>
      </c>
      <c r="B47" s="58" t="s">
        <v>230</v>
      </c>
      <c r="C47" s="58"/>
      <c r="D47" s="73">
        <v>420</v>
      </c>
      <c r="E47" s="82"/>
      <c r="F47" s="217"/>
      <c r="G47" s="217">
        <v>20</v>
      </c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67"/>
      <c r="AT47" s="267"/>
      <c r="AU47" s="267"/>
      <c r="AV47" s="267">
        <v>20</v>
      </c>
      <c r="AW47" s="267"/>
      <c r="AX47" s="270"/>
      <c r="AY47" s="270"/>
      <c r="AZ47" s="270"/>
      <c r="BA47" s="270"/>
      <c r="BB47" s="270"/>
      <c r="BC47" s="270"/>
      <c r="BD47" s="271"/>
      <c r="BE47" s="222"/>
      <c r="BF47" s="223"/>
      <c r="BG47" s="150"/>
    </row>
    <row r="48" spans="1:59" s="237" customFormat="1" x14ac:dyDescent="0.3">
      <c r="A48" s="215">
        <v>45106</v>
      </c>
      <c r="B48" s="58" t="s">
        <v>231</v>
      </c>
      <c r="C48" s="58"/>
      <c r="D48" s="73">
        <v>486</v>
      </c>
      <c r="E48" s="82"/>
      <c r="F48" s="217"/>
      <c r="G48" s="217">
        <v>25</v>
      </c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67">
        <v>25</v>
      </c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>
        <f>SUM(W38:BD48)</f>
        <v>1913.8999999999999</v>
      </c>
      <c r="BF48" s="15">
        <f>SUM(I38:V48)</f>
        <v>217.57</v>
      </c>
      <c r="BG48" s="150"/>
    </row>
    <row r="49" spans="1:59" s="237" customFormat="1" x14ac:dyDescent="0.3">
      <c r="A49" s="215">
        <v>45117</v>
      </c>
      <c r="B49" s="58" t="s">
        <v>184</v>
      </c>
      <c r="C49" s="58"/>
      <c r="D49" s="73"/>
      <c r="E49" s="82"/>
      <c r="F49" s="59">
        <v>50.18</v>
      </c>
      <c r="G49" s="59"/>
      <c r="H49" s="235">
        <v>0.3</v>
      </c>
      <c r="I49" s="281"/>
      <c r="J49" s="282"/>
      <c r="K49" s="282">
        <v>0.3</v>
      </c>
      <c r="L49" s="282"/>
      <c r="M49" s="282"/>
      <c r="N49" s="282"/>
      <c r="O49" s="282"/>
      <c r="P49" s="274"/>
      <c r="Q49" s="274"/>
      <c r="R49" s="236">
        <v>50.18</v>
      </c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>
        <v>45114</v>
      </c>
      <c r="B50" s="58" t="s">
        <v>235</v>
      </c>
      <c r="C50" s="58"/>
      <c r="D50" s="73"/>
      <c r="E50" s="82"/>
      <c r="F50" s="59">
        <v>449.42</v>
      </c>
      <c r="G50" s="59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>
        <v>449.42</v>
      </c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>
        <v>45125</v>
      </c>
      <c r="B51" s="58" t="s">
        <v>236</v>
      </c>
      <c r="C51" s="58"/>
      <c r="D51" s="73"/>
      <c r="E51" s="82"/>
      <c r="F51" s="59"/>
      <c r="G51" s="59">
        <v>377.6</v>
      </c>
      <c r="H51" s="235"/>
      <c r="I51" s="281"/>
      <c r="J51" s="282"/>
      <c r="K51" s="282"/>
      <c r="L51" s="282"/>
      <c r="M51" s="282"/>
      <c r="N51" s="282"/>
      <c r="O51" s="282"/>
      <c r="P51" s="274">
        <v>377.6</v>
      </c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50"/>
      <c r="BF51" s="15"/>
      <c r="BG51" s="150"/>
    </row>
    <row r="52" spans="1:59" s="237" customFormat="1" x14ac:dyDescent="0.3">
      <c r="A52" s="215">
        <v>45111</v>
      </c>
      <c r="B52" s="58" t="s">
        <v>237</v>
      </c>
      <c r="C52" s="58"/>
      <c r="D52" s="73" t="s">
        <v>217</v>
      </c>
      <c r="E52" s="82"/>
      <c r="F52" s="59"/>
      <c r="G52" s="217">
        <v>40</v>
      </c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>
        <v>40</v>
      </c>
      <c r="AV52" s="267"/>
      <c r="AW52" s="267"/>
      <c r="AX52" s="270"/>
      <c r="AY52" s="270"/>
      <c r="AZ52" s="270"/>
      <c r="BA52" s="270"/>
      <c r="BB52" s="270"/>
      <c r="BC52" s="270"/>
      <c r="BD52" s="271"/>
      <c r="BE52" s="50"/>
      <c r="BF52" s="15"/>
      <c r="BG52" s="150"/>
    </row>
    <row r="53" spans="1:59" s="237" customFormat="1" x14ac:dyDescent="0.3">
      <c r="A53" s="215">
        <v>45132</v>
      </c>
      <c r="B53" s="58" t="s">
        <v>238</v>
      </c>
      <c r="C53" s="58"/>
      <c r="D53" s="73" t="s">
        <v>217</v>
      </c>
      <c r="E53" s="82"/>
      <c r="F53" s="59"/>
      <c r="G53" s="217">
        <v>2200.8000000000002</v>
      </c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>
        <v>366.8</v>
      </c>
      <c r="AS53" s="267"/>
      <c r="AT53" s="267">
        <v>1834</v>
      </c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>
        <v>45111</v>
      </c>
      <c r="B54" s="58" t="s">
        <v>239</v>
      </c>
      <c r="C54" s="58"/>
      <c r="D54" s="73" t="s">
        <v>217</v>
      </c>
      <c r="E54" s="82">
        <v>500</v>
      </c>
      <c r="F54" s="59"/>
      <c r="G54" s="82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>
        <v>500</v>
      </c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>
        <v>45111</v>
      </c>
      <c r="B55" s="58" t="s">
        <v>259</v>
      </c>
      <c r="C55" s="58"/>
      <c r="D55" s="73" t="s">
        <v>217</v>
      </c>
      <c r="E55" s="82">
        <v>130</v>
      </c>
      <c r="F55" s="59"/>
      <c r="G55" s="82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>
        <v>130</v>
      </c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>
        <v>45111</v>
      </c>
      <c r="B56" s="58" t="s">
        <v>240</v>
      </c>
      <c r="C56" s="58"/>
      <c r="D56" s="73" t="s">
        <v>217</v>
      </c>
      <c r="E56" s="82">
        <v>15.59</v>
      </c>
      <c r="F56" s="59"/>
      <c r="G56" s="82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>
        <v>15.59</v>
      </c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>
        <v>45111</v>
      </c>
      <c r="B57" s="58" t="s">
        <v>241</v>
      </c>
      <c r="C57" s="58"/>
      <c r="D57" s="73" t="s">
        <v>217</v>
      </c>
      <c r="E57" s="82">
        <v>20.73</v>
      </c>
      <c r="F57" s="59"/>
      <c r="G57" s="214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>
        <v>20.73</v>
      </c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 t="s">
        <v>222</v>
      </c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>
        <v>45111</v>
      </c>
      <c r="B58" s="58" t="s">
        <v>242</v>
      </c>
      <c r="C58" s="58"/>
      <c r="D58" s="73" t="s">
        <v>217</v>
      </c>
      <c r="E58" s="82">
        <v>157.19999999999999</v>
      </c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>
        <v>26.2</v>
      </c>
      <c r="AS58" s="267"/>
      <c r="AT58" s="267"/>
      <c r="AU58" s="267"/>
      <c r="AV58" s="267"/>
      <c r="AW58" s="267">
        <v>131</v>
      </c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>
        <v>45111</v>
      </c>
      <c r="B59" s="58" t="s">
        <v>189</v>
      </c>
      <c r="C59" s="58"/>
      <c r="D59" s="73" t="s">
        <v>217</v>
      </c>
      <c r="E59" s="82">
        <v>26.61</v>
      </c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>
        <v>26.61</v>
      </c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>
        <v>45111</v>
      </c>
      <c r="B60" s="58" t="s">
        <v>243</v>
      </c>
      <c r="C60" s="58"/>
      <c r="D60" s="73" t="s">
        <v>217</v>
      </c>
      <c r="E60" s="82">
        <v>241.85</v>
      </c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>
        <v>241.85</v>
      </c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>
        <v>45111</v>
      </c>
      <c r="B61" s="58" t="s">
        <v>244</v>
      </c>
      <c r="C61" s="58"/>
      <c r="D61" s="73" t="s">
        <v>217</v>
      </c>
      <c r="E61" s="82">
        <v>60.4</v>
      </c>
      <c r="F61" s="59"/>
      <c r="G61" s="82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>
        <v>60.4</v>
      </c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222"/>
      <c r="BF61" s="223"/>
      <c r="BG61" s="150"/>
    </row>
    <row r="62" spans="1:59" s="237" customFormat="1" x14ac:dyDescent="0.3">
      <c r="A62" s="215">
        <v>45132</v>
      </c>
      <c r="B62" s="58" t="s">
        <v>185</v>
      </c>
      <c r="C62" s="58"/>
      <c r="D62" s="73" t="s">
        <v>217</v>
      </c>
      <c r="E62" s="82">
        <v>239.86</v>
      </c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>
        <v>239.86</v>
      </c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222"/>
      <c r="BF62" s="223"/>
      <c r="BG62" s="150"/>
    </row>
    <row r="63" spans="1:59" s="237" customFormat="1" x14ac:dyDescent="0.3">
      <c r="A63" s="215">
        <v>45108</v>
      </c>
      <c r="B63" s="58" t="s">
        <v>245</v>
      </c>
      <c r="C63" s="58"/>
      <c r="D63" s="73">
        <v>481</v>
      </c>
      <c r="E63" s="82"/>
      <c r="F63" s="59"/>
      <c r="G63" s="82">
        <v>50</v>
      </c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>
        <v>50</v>
      </c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>
        <v>45108</v>
      </c>
      <c r="B64" s="58" t="s">
        <v>211</v>
      </c>
      <c r="C64" s="58"/>
      <c r="D64" s="73">
        <v>482</v>
      </c>
      <c r="E64" s="82"/>
      <c r="F64" s="59"/>
      <c r="G64" s="243"/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/>
      <c r="AW64" s="267"/>
      <c r="AX64" s="270"/>
      <c r="AY64" s="270"/>
      <c r="AZ64" s="270"/>
      <c r="BA64" s="270"/>
      <c r="BB64" s="270"/>
      <c r="BC64" s="270"/>
      <c r="BD64" s="271"/>
      <c r="BE64" s="222"/>
      <c r="BF64" s="223"/>
      <c r="BG64" s="150"/>
    </row>
    <row r="65" spans="1:59" s="237" customFormat="1" x14ac:dyDescent="0.3">
      <c r="A65" s="215">
        <v>45108</v>
      </c>
      <c r="B65" s="58" t="s">
        <v>246</v>
      </c>
      <c r="C65" s="58"/>
      <c r="D65" s="73">
        <v>483</v>
      </c>
      <c r="E65" s="82"/>
      <c r="F65" s="59"/>
      <c r="G65" s="243">
        <v>25</v>
      </c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>
        <v>25</v>
      </c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>
        <v>45108</v>
      </c>
      <c r="B66" s="58" t="s">
        <v>247</v>
      </c>
      <c r="C66" s="58"/>
      <c r="D66" s="73">
        <v>484</v>
      </c>
      <c r="E66" s="82"/>
      <c r="F66" s="59"/>
      <c r="G66" s="243">
        <v>20</v>
      </c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>
        <v>20</v>
      </c>
      <c r="AW66" s="267"/>
      <c r="AX66" s="270"/>
      <c r="AY66" s="270"/>
      <c r="AZ66" s="270"/>
      <c r="BA66" s="270"/>
      <c r="BB66" s="270"/>
      <c r="BC66" s="270"/>
      <c r="BD66" s="271"/>
      <c r="BE66" s="50"/>
      <c r="BF66" s="15"/>
      <c r="BG66" s="150"/>
    </row>
    <row r="67" spans="1:59" s="237" customFormat="1" x14ac:dyDescent="0.3">
      <c r="A67" s="215">
        <v>45108</v>
      </c>
      <c r="B67" s="58" t="s">
        <v>248</v>
      </c>
      <c r="C67" s="58"/>
      <c r="D67" s="73">
        <v>485</v>
      </c>
      <c r="E67" s="82"/>
      <c r="F67" s="59"/>
      <c r="G67" s="243">
        <v>20</v>
      </c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>
        <v>20</v>
      </c>
      <c r="AW67" s="267"/>
      <c r="AX67" s="270"/>
      <c r="AY67" s="270"/>
      <c r="AZ67" s="270"/>
      <c r="BA67" s="270"/>
      <c r="BB67" s="270"/>
      <c r="BC67" s="270"/>
      <c r="BD67" s="271"/>
      <c r="BE67" s="50">
        <f>SUM(W49:BD67)</f>
        <v>3748.0400000000004</v>
      </c>
      <c r="BF67" s="15">
        <f>SUM(I49:V67)</f>
        <v>877.5</v>
      </c>
      <c r="BG67" s="150"/>
    </row>
    <row r="68" spans="1:59" s="237" customFormat="1" x14ac:dyDescent="0.3">
      <c r="A68" s="215">
        <v>45146</v>
      </c>
      <c r="B68" s="58" t="s">
        <v>252</v>
      </c>
      <c r="C68" s="58"/>
      <c r="D68" s="73" t="s">
        <v>217</v>
      </c>
      <c r="E68" s="214">
        <v>1314.3</v>
      </c>
      <c r="F68" s="59"/>
      <c r="G68" s="243"/>
      <c r="H68" s="235"/>
      <c r="I68" s="281"/>
      <c r="J68" s="282"/>
      <c r="K68" s="282"/>
      <c r="L68" s="282"/>
      <c r="M68" s="282"/>
      <c r="N68" s="282">
        <v>1314.3</v>
      </c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50"/>
      <c r="BF68" s="15"/>
      <c r="BG68" s="150"/>
    </row>
    <row r="69" spans="1:59" s="237" customFormat="1" x14ac:dyDescent="0.3">
      <c r="A69" s="215">
        <v>45147</v>
      </c>
      <c r="B69" s="58" t="s">
        <v>184</v>
      </c>
      <c r="C69" s="58"/>
      <c r="D69" s="73"/>
      <c r="E69" s="214"/>
      <c r="F69" s="59">
        <v>54.96</v>
      </c>
      <c r="G69" s="243"/>
      <c r="H69" s="235">
        <v>0.33</v>
      </c>
      <c r="I69" s="281"/>
      <c r="J69" s="282"/>
      <c r="K69" s="282">
        <v>0.33</v>
      </c>
      <c r="L69" s="282"/>
      <c r="M69" s="282"/>
      <c r="N69" s="282"/>
      <c r="O69" s="282"/>
      <c r="P69" s="274"/>
      <c r="Q69" s="274"/>
      <c r="R69" s="236">
        <v>54.96</v>
      </c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50"/>
      <c r="BF69" s="15"/>
      <c r="BG69" s="150"/>
    </row>
    <row r="70" spans="1:59" s="237" customFormat="1" x14ac:dyDescent="0.3">
      <c r="A70" s="215">
        <v>45169</v>
      </c>
      <c r="B70" s="58" t="s">
        <v>253</v>
      </c>
      <c r="C70" s="58"/>
      <c r="D70" s="73" t="s">
        <v>217</v>
      </c>
      <c r="E70" s="214">
        <v>127.16</v>
      </c>
      <c r="F70" s="217">
        <v>127.16</v>
      </c>
      <c r="G70" s="243"/>
      <c r="H70" s="235"/>
      <c r="I70" s="281"/>
      <c r="J70" s="282"/>
      <c r="K70" s="282"/>
      <c r="L70" s="282"/>
      <c r="M70" s="282"/>
      <c r="N70" s="282"/>
      <c r="O70" s="282">
        <v>127.16</v>
      </c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>
        <v>127.16</v>
      </c>
      <c r="BE70" s="50"/>
      <c r="BF70" s="15"/>
      <c r="BG70" s="150"/>
    </row>
    <row r="71" spans="1:59" s="237" customFormat="1" x14ac:dyDescent="0.3">
      <c r="A71" s="215">
        <v>45139</v>
      </c>
      <c r="B71" s="58" t="s">
        <v>251</v>
      </c>
      <c r="C71" s="58"/>
      <c r="D71" s="73" t="s">
        <v>217</v>
      </c>
      <c r="E71" s="82">
        <v>214.85</v>
      </c>
      <c r="F71" s="59"/>
      <c r="G71" s="234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>
        <v>214.85</v>
      </c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222"/>
      <c r="BF71" s="223"/>
      <c r="BG71" s="150"/>
    </row>
    <row r="72" spans="1:59" x14ac:dyDescent="0.3">
      <c r="A72" s="215">
        <v>45169</v>
      </c>
      <c r="B72" s="58" t="s">
        <v>254</v>
      </c>
      <c r="C72" s="58"/>
      <c r="D72" s="73" t="s">
        <v>217</v>
      </c>
      <c r="E72" s="82">
        <v>60.4</v>
      </c>
      <c r="F72" s="5"/>
      <c r="G72" s="82"/>
      <c r="H72" s="83"/>
      <c r="I72" s="279"/>
      <c r="J72" s="280"/>
      <c r="K72" s="280"/>
      <c r="L72" s="280"/>
      <c r="M72" s="280"/>
      <c r="N72" s="280"/>
      <c r="O72" s="280"/>
      <c r="P72" s="273"/>
      <c r="Q72" s="273"/>
      <c r="R72" s="87"/>
      <c r="S72" s="87"/>
      <c r="T72" s="87"/>
      <c r="U72" s="87"/>
      <c r="V72" s="87"/>
      <c r="W72" s="92"/>
      <c r="X72" s="92">
        <v>60.4</v>
      </c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1"/>
    </row>
    <row r="73" spans="1:59" x14ac:dyDescent="0.3">
      <c r="A73" s="215">
        <v>45169</v>
      </c>
      <c r="B73" s="58" t="s">
        <v>189</v>
      </c>
      <c r="C73" s="58"/>
      <c r="D73" s="73" t="s">
        <v>217</v>
      </c>
      <c r="E73" s="82">
        <v>56.19</v>
      </c>
      <c r="F73" s="5"/>
      <c r="G73" s="82"/>
      <c r="H73" s="83"/>
      <c r="I73" s="279"/>
      <c r="J73" s="280"/>
      <c r="K73" s="280"/>
      <c r="L73" s="280"/>
      <c r="M73" s="280"/>
      <c r="N73" s="280"/>
      <c r="O73" s="280"/>
      <c r="P73" s="273"/>
      <c r="Q73" s="273"/>
      <c r="R73" s="87"/>
      <c r="S73" s="87"/>
      <c r="T73" s="87"/>
      <c r="U73" s="87"/>
      <c r="V73" s="87"/>
      <c r="W73" s="92"/>
      <c r="X73" s="92"/>
      <c r="Y73" s="92">
        <v>56.19</v>
      </c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1"/>
    </row>
    <row r="74" spans="1:59" x14ac:dyDescent="0.3">
      <c r="A74" s="215">
        <v>45169</v>
      </c>
      <c r="B74" s="58" t="s">
        <v>189</v>
      </c>
      <c r="C74" s="58"/>
      <c r="D74" s="73" t="s">
        <v>217</v>
      </c>
      <c r="E74" s="82">
        <v>70.97</v>
      </c>
      <c r="F74" s="5"/>
      <c r="G74" s="217"/>
      <c r="H74" s="83"/>
      <c r="I74" s="279"/>
      <c r="J74" s="280"/>
      <c r="K74" s="280"/>
      <c r="L74" s="280"/>
      <c r="M74" s="280"/>
      <c r="N74" s="280"/>
      <c r="O74" s="280"/>
      <c r="P74" s="273"/>
      <c r="Q74" s="273"/>
      <c r="R74" s="87"/>
      <c r="S74" s="87"/>
      <c r="T74" s="87"/>
      <c r="U74" s="87"/>
      <c r="V74" s="87"/>
      <c r="W74" s="92"/>
      <c r="X74" s="92"/>
      <c r="Y74" s="92">
        <v>70.97</v>
      </c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1"/>
    </row>
    <row r="75" spans="1:59" x14ac:dyDescent="0.3">
      <c r="A75" s="215">
        <v>45169</v>
      </c>
      <c r="B75" s="58" t="s">
        <v>255</v>
      </c>
      <c r="C75" s="58"/>
      <c r="D75" s="73" t="s">
        <v>217</v>
      </c>
      <c r="E75" s="82">
        <v>268.85000000000002</v>
      </c>
      <c r="F75" s="5"/>
      <c r="G75" s="217"/>
      <c r="H75" s="83"/>
      <c r="I75" s="279"/>
      <c r="J75" s="280"/>
      <c r="K75" s="280"/>
      <c r="L75" s="280"/>
      <c r="M75" s="280"/>
      <c r="N75" s="280"/>
      <c r="O75" s="280"/>
      <c r="P75" s="273"/>
      <c r="Q75" s="273"/>
      <c r="R75" s="87"/>
      <c r="S75" s="87"/>
      <c r="T75" s="87"/>
      <c r="U75" s="87"/>
      <c r="V75" s="87"/>
      <c r="W75" s="92">
        <v>268.85000000000002</v>
      </c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50"/>
      <c r="BF75" s="15"/>
      <c r="BG75" s="11"/>
    </row>
    <row r="76" spans="1:59" x14ac:dyDescent="0.3">
      <c r="A76" s="215">
        <v>45169</v>
      </c>
      <c r="B76" s="58" t="s">
        <v>254</v>
      </c>
      <c r="C76" s="58"/>
      <c r="D76" s="73" t="s">
        <v>217</v>
      </c>
      <c r="E76" s="82">
        <v>60.4</v>
      </c>
      <c r="F76" s="217"/>
      <c r="G76" s="217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>
        <v>60.4</v>
      </c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>
        <v>45139</v>
      </c>
      <c r="B77" s="58" t="s">
        <v>257</v>
      </c>
      <c r="C77" s="58"/>
      <c r="D77" s="73">
        <v>486</v>
      </c>
      <c r="E77" s="82"/>
      <c r="F77" s="217"/>
      <c r="G77" s="217">
        <v>50</v>
      </c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>
        <v>50</v>
      </c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>
        <v>45139</v>
      </c>
      <c r="B78" s="58" t="s">
        <v>258</v>
      </c>
      <c r="C78" s="58"/>
      <c r="D78" s="73">
        <v>487</v>
      </c>
      <c r="E78" s="82"/>
      <c r="F78" s="59"/>
      <c r="G78" s="217">
        <v>35</v>
      </c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>
        <v>35</v>
      </c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>
        <v>45139</v>
      </c>
      <c r="B79" s="58" t="s">
        <v>257</v>
      </c>
      <c r="C79" s="58"/>
      <c r="D79" s="73">
        <v>488</v>
      </c>
      <c r="E79" s="82"/>
      <c r="F79" s="217"/>
      <c r="G79" s="217">
        <v>25</v>
      </c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>
        <v>25</v>
      </c>
      <c r="AW79" s="267"/>
      <c r="AX79" s="270"/>
      <c r="AY79" s="270"/>
      <c r="AZ79" s="270"/>
      <c r="BA79" s="270"/>
      <c r="BB79" s="270"/>
      <c r="BC79" s="270"/>
      <c r="BD79" s="271"/>
      <c r="BE79" s="222"/>
      <c r="BF79" s="223"/>
      <c r="BG79" s="11"/>
    </row>
    <row r="80" spans="1:59" x14ac:dyDescent="0.3">
      <c r="A80" s="215">
        <v>45139</v>
      </c>
      <c r="B80" s="58" t="s">
        <v>257</v>
      </c>
      <c r="C80" s="58"/>
      <c r="D80" s="73">
        <v>489</v>
      </c>
      <c r="E80" s="82"/>
      <c r="F80" s="59"/>
      <c r="G80" s="217">
        <v>20</v>
      </c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>
        <v>20</v>
      </c>
      <c r="AW80" s="267"/>
      <c r="AX80" s="270"/>
      <c r="AY80" s="270"/>
      <c r="AZ80" s="270"/>
      <c r="BA80" s="270"/>
      <c r="BB80" s="270"/>
      <c r="BC80" s="270"/>
      <c r="BD80" s="271"/>
      <c r="BE80" s="50">
        <f>SUM(W68:BD80)</f>
        <v>988.81999999999994</v>
      </c>
      <c r="BF80" s="15">
        <f>SUM(I68:V80)</f>
        <v>1496.75</v>
      </c>
      <c r="BG80" s="11"/>
    </row>
    <row r="81" spans="1:59" x14ac:dyDescent="0.3">
      <c r="A81" s="215">
        <v>45184</v>
      </c>
      <c r="B81" s="58" t="s">
        <v>260</v>
      </c>
      <c r="C81" s="58"/>
      <c r="D81" s="73" t="s">
        <v>217</v>
      </c>
      <c r="E81" s="214">
        <v>5467.5</v>
      </c>
      <c r="F81" s="217"/>
      <c r="G81" s="5"/>
      <c r="H81" s="83"/>
      <c r="I81" s="279">
        <v>5467.5</v>
      </c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222"/>
      <c r="BF81" s="223"/>
      <c r="BG81" s="11"/>
    </row>
    <row r="82" spans="1:59" x14ac:dyDescent="0.3">
      <c r="A82" s="215">
        <v>45178</v>
      </c>
      <c r="B82" s="58" t="s">
        <v>184</v>
      </c>
      <c r="C82" s="58"/>
      <c r="D82" s="73"/>
      <c r="E82" s="214"/>
      <c r="F82" s="59">
        <v>69.42</v>
      </c>
      <c r="G82" s="5">
        <v>0.42</v>
      </c>
      <c r="H82" s="83"/>
      <c r="I82" s="279"/>
      <c r="J82" s="280"/>
      <c r="K82" s="280">
        <v>0.42</v>
      </c>
      <c r="L82" s="280"/>
      <c r="M82" s="280"/>
      <c r="N82" s="280"/>
      <c r="O82" s="280"/>
      <c r="P82" s="273"/>
      <c r="Q82" s="273"/>
      <c r="R82" s="87">
        <v>69.42</v>
      </c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222"/>
      <c r="BF82" s="223"/>
      <c r="BG82" s="11"/>
    </row>
    <row r="83" spans="1:59" x14ac:dyDescent="0.3">
      <c r="A83" s="215">
        <v>45174</v>
      </c>
      <c r="B83" s="58" t="s">
        <v>264</v>
      </c>
      <c r="C83" s="58"/>
      <c r="D83" s="339" t="s">
        <v>217</v>
      </c>
      <c r="E83" s="82"/>
      <c r="F83" s="217"/>
      <c r="G83" s="59">
        <v>20</v>
      </c>
      <c r="H83" s="83"/>
      <c r="I83" s="279"/>
      <c r="J83" s="280"/>
      <c r="K83" s="280"/>
      <c r="L83" s="280"/>
      <c r="M83" s="280"/>
      <c r="N83" s="280"/>
      <c r="O83" s="280"/>
      <c r="P83" s="273"/>
      <c r="Q83" s="273">
        <v>20</v>
      </c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>
        <v>45176</v>
      </c>
      <c r="B84" s="58" t="s">
        <v>265</v>
      </c>
      <c r="C84" s="58"/>
      <c r="D84" s="339" t="s">
        <v>217</v>
      </c>
      <c r="E84" s="82"/>
      <c r="F84" s="217"/>
      <c r="G84" s="59">
        <v>120</v>
      </c>
      <c r="H84" s="83"/>
      <c r="I84" s="279"/>
      <c r="J84" s="280"/>
      <c r="K84" s="280"/>
      <c r="L84" s="280"/>
      <c r="M84" s="280"/>
      <c r="N84" s="280"/>
      <c r="O84" s="280"/>
      <c r="P84" s="273"/>
      <c r="Q84" s="273">
        <v>120</v>
      </c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222"/>
      <c r="BF84" s="223"/>
      <c r="BG84" s="11"/>
    </row>
    <row r="85" spans="1:59" x14ac:dyDescent="0.3">
      <c r="A85" s="215">
        <v>45180</v>
      </c>
      <c r="B85" s="58" t="s">
        <v>266</v>
      </c>
      <c r="C85" s="58"/>
      <c r="D85" s="339" t="s">
        <v>217</v>
      </c>
      <c r="E85" s="82"/>
      <c r="F85" s="217"/>
      <c r="G85" s="59">
        <v>20</v>
      </c>
      <c r="H85" s="83"/>
      <c r="I85" s="279"/>
      <c r="J85" s="280"/>
      <c r="K85" s="280"/>
      <c r="L85" s="280"/>
      <c r="M85" s="280"/>
      <c r="N85" s="280"/>
      <c r="O85" s="280"/>
      <c r="P85" s="273"/>
      <c r="Q85" s="273">
        <v>20</v>
      </c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>
        <v>45181</v>
      </c>
      <c r="B86" s="58" t="s">
        <v>267</v>
      </c>
      <c r="C86" s="58"/>
      <c r="D86" s="339" t="s">
        <v>217</v>
      </c>
      <c r="E86" s="82"/>
      <c r="F86" s="217"/>
      <c r="G86" s="59">
        <v>85</v>
      </c>
      <c r="H86" s="83"/>
      <c r="I86" s="279"/>
      <c r="J86" s="280"/>
      <c r="K86" s="280"/>
      <c r="L86" s="280"/>
      <c r="M86" s="280"/>
      <c r="N86" s="280"/>
      <c r="O86" s="280"/>
      <c r="P86" s="273"/>
      <c r="Q86" s="273">
        <v>85</v>
      </c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50"/>
      <c r="BF86" s="15"/>
      <c r="BG86" s="11"/>
    </row>
    <row r="87" spans="1:59" x14ac:dyDescent="0.3">
      <c r="A87" s="215">
        <v>45182</v>
      </c>
      <c r="B87" s="58" t="s">
        <v>268</v>
      </c>
      <c r="C87" s="58"/>
      <c r="D87" s="339" t="s">
        <v>217</v>
      </c>
      <c r="E87" s="82"/>
      <c r="F87" s="59"/>
      <c r="G87" s="59">
        <v>40</v>
      </c>
      <c r="H87" s="83"/>
      <c r="I87" s="279"/>
      <c r="J87" s="280"/>
      <c r="K87" s="280"/>
      <c r="L87" s="280"/>
      <c r="M87" s="280"/>
      <c r="N87" s="280"/>
      <c r="O87" s="280"/>
      <c r="P87" s="273"/>
      <c r="Q87" s="273">
        <v>40</v>
      </c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50"/>
      <c r="BF87" s="15"/>
      <c r="BG87" s="11"/>
    </row>
    <row r="88" spans="1:59" x14ac:dyDescent="0.3">
      <c r="A88" s="215">
        <v>45182</v>
      </c>
      <c r="B88" s="58" t="s">
        <v>269</v>
      </c>
      <c r="C88" s="58"/>
      <c r="D88" s="339" t="s">
        <v>217</v>
      </c>
      <c r="E88" s="82"/>
      <c r="F88" s="59"/>
      <c r="G88" s="59">
        <v>20</v>
      </c>
      <c r="H88" s="83"/>
      <c r="I88" s="279"/>
      <c r="J88" s="280"/>
      <c r="K88" s="280"/>
      <c r="L88" s="280"/>
      <c r="M88" s="280"/>
      <c r="N88" s="280"/>
      <c r="O88" s="280"/>
      <c r="P88" s="273"/>
      <c r="Q88" s="273">
        <v>20</v>
      </c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50"/>
      <c r="BF88" s="15"/>
      <c r="BG88" s="11"/>
    </row>
    <row r="89" spans="1:59" x14ac:dyDescent="0.3">
      <c r="A89" s="215">
        <v>45183</v>
      </c>
      <c r="B89" s="58" t="s">
        <v>261</v>
      </c>
      <c r="C89" s="58"/>
      <c r="D89" s="73" t="s">
        <v>217</v>
      </c>
      <c r="E89" s="82">
        <v>178.8</v>
      </c>
      <c r="F89" s="217"/>
      <c r="G89" s="5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>
        <v>178.8</v>
      </c>
      <c r="AN89" s="92"/>
      <c r="AO89" s="92"/>
      <c r="AP89" s="92"/>
      <c r="AQ89" s="92"/>
      <c r="AR89" s="92"/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222"/>
      <c r="BF89" s="223"/>
      <c r="BG89" s="11"/>
    </row>
    <row r="90" spans="1:59" x14ac:dyDescent="0.3">
      <c r="A90" s="215">
        <v>45199</v>
      </c>
      <c r="B90" s="58" t="s">
        <v>270</v>
      </c>
      <c r="C90" s="58"/>
      <c r="D90" s="73" t="s">
        <v>217</v>
      </c>
      <c r="E90" s="82">
        <v>268.85000000000002</v>
      </c>
      <c r="F90" s="59"/>
      <c r="G90" s="217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>
        <v>268.85000000000002</v>
      </c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50"/>
      <c r="BF90" s="15"/>
      <c r="BG90" s="11"/>
    </row>
    <row r="91" spans="1:59" x14ac:dyDescent="0.3">
      <c r="A91" s="215">
        <v>45170</v>
      </c>
      <c r="B91" s="58" t="s">
        <v>257</v>
      </c>
      <c r="C91" s="58"/>
      <c r="D91" s="73">
        <v>491</v>
      </c>
      <c r="E91" s="82"/>
      <c r="F91" s="217"/>
      <c r="G91" s="217">
        <v>50</v>
      </c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>
        <v>50</v>
      </c>
      <c r="AW91" s="267"/>
      <c r="AX91" s="270"/>
      <c r="AY91" s="270"/>
      <c r="AZ91" s="270"/>
      <c r="BA91" s="270"/>
      <c r="BB91" s="270"/>
      <c r="BC91" s="270"/>
      <c r="BD91" s="271"/>
      <c r="BE91" s="222"/>
      <c r="BF91" s="223"/>
      <c r="BG91" s="11"/>
    </row>
    <row r="92" spans="1:59" x14ac:dyDescent="0.3">
      <c r="A92" s="215">
        <v>45170</v>
      </c>
      <c r="B92" s="58" t="s">
        <v>271</v>
      </c>
      <c r="C92" s="58"/>
      <c r="D92" s="73">
        <v>492</v>
      </c>
      <c r="E92" s="82"/>
      <c r="F92" s="217"/>
      <c r="G92" s="217">
        <v>35</v>
      </c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>
        <v>35</v>
      </c>
      <c r="AW92" s="267"/>
      <c r="AX92" s="270"/>
      <c r="AY92" s="270"/>
      <c r="AZ92" s="270"/>
      <c r="BA92" s="270"/>
      <c r="BB92" s="270"/>
      <c r="BC92" s="270"/>
      <c r="BD92" s="271"/>
      <c r="BE92" s="222"/>
      <c r="BF92" s="223"/>
      <c r="BG92" s="11"/>
    </row>
    <row r="93" spans="1:59" x14ac:dyDescent="0.3">
      <c r="A93" s="215">
        <v>45170</v>
      </c>
      <c r="B93" s="58" t="s">
        <v>272</v>
      </c>
      <c r="C93" s="58"/>
      <c r="D93" s="73">
        <v>493</v>
      </c>
      <c r="E93" s="82"/>
      <c r="F93" s="59"/>
      <c r="G93" s="217">
        <v>25</v>
      </c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>
        <v>25</v>
      </c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>
        <v>45170</v>
      </c>
      <c r="B94" s="58" t="s">
        <v>273</v>
      </c>
      <c r="C94" s="58"/>
      <c r="D94" s="73">
        <v>494</v>
      </c>
      <c r="E94" s="214"/>
      <c r="F94" s="217"/>
      <c r="G94" s="217">
        <v>20</v>
      </c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>
        <v>20</v>
      </c>
      <c r="AW94" s="267"/>
      <c r="AX94" s="270"/>
      <c r="AY94" s="270"/>
      <c r="AZ94" s="270"/>
      <c r="BA94" s="270"/>
      <c r="BB94" s="270"/>
      <c r="BC94" s="270"/>
      <c r="BD94" s="271"/>
      <c r="BE94" s="50"/>
      <c r="BF94" s="15"/>
      <c r="BG94" s="11"/>
    </row>
    <row r="95" spans="1:59" x14ac:dyDescent="0.3">
      <c r="A95" s="215">
        <v>45170</v>
      </c>
      <c r="B95" s="58" t="s">
        <v>274</v>
      </c>
      <c r="C95" s="58"/>
      <c r="D95" s="73">
        <v>495</v>
      </c>
      <c r="E95" s="82"/>
      <c r="F95" s="59"/>
      <c r="G95" s="217">
        <v>5</v>
      </c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>
        <v>5</v>
      </c>
      <c r="AW95" s="267"/>
      <c r="AX95" s="270"/>
      <c r="AY95" s="270"/>
      <c r="AZ95" s="270"/>
      <c r="BA95" s="270"/>
      <c r="BB95" s="270"/>
      <c r="BC95" s="270"/>
      <c r="BD95" s="271"/>
      <c r="BE95" s="50">
        <f>SUM(W81:BD95)</f>
        <v>582.65000000000009</v>
      </c>
      <c r="BF95" s="15">
        <f>SUM(I81:V95)</f>
        <v>5842.34</v>
      </c>
      <c r="BG95" s="11"/>
    </row>
    <row r="96" spans="1:59" x14ac:dyDescent="0.3">
      <c r="A96" s="215">
        <v>45208</v>
      </c>
      <c r="B96" s="58" t="s">
        <v>184</v>
      </c>
      <c r="C96" s="58"/>
      <c r="D96" s="73"/>
      <c r="E96" s="82"/>
      <c r="F96" s="59">
        <v>68.23</v>
      </c>
      <c r="G96" s="59"/>
      <c r="H96" s="235">
        <v>0.41</v>
      </c>
      <c r="I96" s="279"/>
      <c r="J96" s="280"/>
      <c r="K96" s="280">
        <v>0.41</v>
      </c>
      <c r="L96" s="280"/>
      <c r="M96" s="280"/>
      <c r="N96" s="280"/>
      <c r="O96" s="280"/>
      <c r="P96" s="273"/>
      <c r="Q96" s="273"/>
      <c r="R96" s="87">
        <v>68.23</v>
      </c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50"/>
      <c r="BF96" s="15"/>
      <c r="BG96" s="11"/>
    </row>
    <row r="97" spans="1:59" x14ac:dyDescent="0.3">
      <c r="A97" s="215">
        <v>45201</v>
      </c>
      <c r="B97" s="58" t="s">
        <v>281</v>
      </c>
      <c r="C97" s="58"/>
      <c r="D97" s="73"/>
      <c r="E97" s="82"/>
      <c r="F97" s="59"/>
      <c r="G97" s="59">
        <v>2151.27</v>
      </c>
      <c r="H97" s="235"/>
      <c r="I97" s="279"/>
      <c r="J97" s="280"/>
      <c r="K97" s="280"/>
      <c r="L97" s="280"/>
      <c r="M97" s="280"/>
      <c r="N97" s="280"/>
      <c r="O97" s="280">
        <v>2151.27</v>
      </c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50"/>
      <c r="BF97" s="15"/>
      <c r="BG97" s="11"/>
    </row>
    <row r="98" spans="1:59" x14ac:dyDescent="0.3">
      <c r="A98" s="215">
        <v>45201</v>
      </c>
      <c r="B98" s="58" t="s">
        <v>282</v>
      </c>
      <c r="C98" s="58"/>
      <c r="D98" s="73"/>
      <c r="E98" s="82"/>
      <c r="F98" s="59"/>
      <c r="G98" s="59">
        <v>20</v>
      </c>
      <c r="H98" s="235"/>
      <c r="I98" s="279"/>
      <c r="J98" s="280"/>
      <c r="K98" s="280"/>
      <c r="L98" s="280"/>
      <c r="M98" s="280"/>
      <c r="N98" s="280"/>
      <c r="O98" s="280"/>
      <c r="P98" s="273"/>
      <c r="Q98" s="273">
        <v>20</v>
      </c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>
        <v>45201</v>
      </c>
      <c r="B99" s="58" t="s">
        <v>283</v>
      </c>
      <c r="C99" s="58"/>
      <c r="D99" s="73"/>
      <c r="E99" s="82"/>
      <c r="F99" s="59"/>
      <c r="G99" s="59">
        <v>20</v>
      </c>
      <c r="H99" s="235"/>
      <c r="I99" s="279"/>
      <c r="J99" s="280"/>
      <c r="K99" s="280"/>
      <c r="L99" s="280"/>
      <c r="M99" s="280"/>
      <c r="N99" s="280"/>
      <c r="O99" s="280"/>
      <c r="P99" s="273"/>
      <c r="Q99" s="273">
        <v>20</v>
      </c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/>
      <c r="BF99" s="15"/>
      <c r="BG99" s="11"/>
    </row>
    <row r="100" spans="1:59" x14ac:dyDescent="0.3">
      <c r="A100" s="215">
        <v>45202</v>
      </c>
      <c r="B100" s="58" t="s">
        <v>284</v>
      </c>
      <c r="C100" s="58"/>
      <c r="D100" s="73"/>
      <c r="E100" s="82"/>
      <c r="F100" s="59"/>
      <c r="G100" s="59">
        <v>40</v>
      </c>
      <c r="H100" s="235"/>
      <c r="I100" s="279"/>
      <c r="J100" s="280"/>
      <c r="K100" s="280"/>
      <c r="L100" s="280"/>
      <c r="M100" s="280"/>
      <c r="N100" s="280"/>
      <c r="O100" s="280"/>
      <c r="P100" s="273"/>
      <c r="Q100" s="273">
        <v>40</v>
      </c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>
        <v>45203</v>
      </c>
      <c r="B101" s="58" t="s">
        <v>285</v>
      </c>
      <c r="C101" s="58"/>
      <c r="D101" s="73"/>
      <c r="E101" s="82"/>
      <c r="F101" s="59"/>
      <c r="G101" s="59">
        <v>20</v>
      </c>
      <c r="H101" s="235"/>
      <c r="I101" s="279"/>
      <c r="J101" s="280"/>
      <c r="K101" s="280"/>
      <c r="L101" s="280"/>
      <c r="M101" s="280"/>
      <c r="N101" s="280"/>
      <c r="O101" s="280"/>
      <c r="P101" s="273"/>
      <c r="Q101" s="273">
        <v>20</v>
      </c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>
        <v>45204</v>
      </c>
      <c r="B102" s="58" t="s">
        <v>286</v>
      </c>
      <c r="C102" s="58"/>
      <c r="D102" s="73"/>
      <c r="E102" s="82"/>
      <c r="F102" s="59"/>
      <c r="G102" s="59">
        <v>40</v>
      </c>
      <c r="H102" s="235"/>
      <c r="I102" s="279"/>
      <c r="J102" s="280"/>
      <c r="K102" s="280"/>
      <c r="L102" s="280"/>
      <c r="M102" s="280"/>
      <c r="N102" s="280"/>
      <c r="O102" s="280"/>
      <c r="P102" s="273"/>
      <c r="Q102" s="273">
        <v>40</v>
      </c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>
        <v>45204</v>
      </c>
      <c r="B103" s="58" t="s">
        <v>287</v>
      </c>
      <c r="C103" s="58"/>
      <c r="D103" s="73"/>
      <c r="E103" s="82"/>
      <c r="F103" s="59"/>
      <c r="G103" s="59">
        <v>40</v>
      </c>
      <c r="H103" s="235"/>
      <c r="I103" s="279"/>
      <c r="J103" s="280"/>
      <c r="K103" s="280"/>
      <c r="L103" s="280"/>
      <c r="M103" s="280"/>
      <c r="N103" s="280"/>
      <c r="O103" s="280"/>
      <c r="P103" s="273"/>
      <c r="Q103" s="273">
        <v>40</v>
      </c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50"/>
      <c r="BF103" s="15"/>
      <c r="BG103" s="11"/>
    </row>
    <row r="104" spans="1:59" x14ac:dyDescent="0.3">
      <c r="A104" s="215">
        <v>45204</v>
      </c>
      <c r="B104" s="58" t="s">
        <v>288</v>
      </c>
      <c r="C104" s="58"/>
      <c r="D104" s="73"/>
      <c r="E104" s="82"/>
      <c r="F104" s="59"/>
      <c r="G104" s="59">
        <v>20</v>
      </c>
      <c r="H104" s="235"/>
      <c r="I104" s="279"/>
      <c r="J104" s="280"/>
      <c r="K104" s="280"/>
      <c r="L104" s="280"/>
      <c r="M104" s="280"/>
      <c r="N104" s="280"/>
      <c r="O104" s="280"/>
      <c r="P104" s="273"/>
      <c r="Q104" s="273">
        <v>20</v>
      </c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50"/>
      <c r="BF104" s="15"/>
      <c r="BG104" s="11"/>
    </row>
    <row r="105" spans="1:59" x14ac:dyDescent="0.3">
      <c r="A105" s="215">
        <v>45204</v>
      </c>
      <c r="B105" s="58" t="s">
        <v>289</v>
      </c>
      <c r="C105" s="58"/>
      <c r="D105" s="73"/>
      <c r="E105" s="82"/>
      <c r="F105" s="59"/>
      <c r="G105" s="59">
        <v>20</v>
      </c>
      <c r="H105" s="235"/>
      <c r="I105" s="279"/>
      <c r="J105" s="280"/>
      <c r="K105" s="280"/>
      <c r="L105" s="280"/>
      <c r="M105" s="280"/>
      <c r="N105" s="280"/>
      <c r="O105" s="280"/>
      <c r="P105" s="273"/>
      <c r="Q105" s="273">
        <v>20</v>
      </c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50"/>
      <c r="BF105" s="15"/>
      <c r="BG105" s="11"/>
    </row>
    <row r="106" spans="1:59" x14ac:dyDescent="0.3">
      <c r="A106" s="215">
        <v>45204</v>
      </c>
      <c r="B106" s="58" t="s">
        <v>290</v>
      </c>
      <c r="C106" s="58"/>
      <c r="D106" s="73"/>
      <c r="E106" s="82"/>
      <c r="F106" s="59"/>
      <c r="G106" s="59">
        <v>20</v>
      </c>
      <c r="H106" s="235"/>
      <c r="I106" s="279"/>
      <c r="J106" s="280"/>
      <c r="K106" s="280"/>
      <c r="L106" s="280"/>
      <c r="M106" s="280"/>
      <c r="N106" s="280"/>
      <c r="O106" s="280"/>
      <c r="P106" s="273"/>
      <c r="Q106" s="273">
        <v>20</v>
      </c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50"/>
      <c r="BF106" s="15"/>
      <c r="BG106" s="11"/>
    </row>
    <row r="107" spans="1:59" x14ac:dyDescent="0.3">
      <c r="A107" s="215">
        <v>45204</v>
      </c>
      <c r="B107" s="58" t="s">
        <v>291</v>
      </c>
      <c r="C107" s="58"/>
      <c r="D107" s="73"/>
      <c r="E107" s="82"/>
      <c r="F107" s="59"/>
      <c r="G107" s="59">
        <v>40</v>
      </c>
      <c r="H107" s="235"/>
      <c r="I107" s="279"/>
      <c r="J107" s="280"/>
      <c r="K107" s="280"/>
      <c r="L107" s="280"/>
      <c r="M107" s="280"/>
      <c r="N107" s="280"/>
      <c r="O107" s="280"/>
      <c r="P107" s="273"/>
      <c r="Q107" s="273">
        <v>40</v>
      </c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50"/>
      <c r="BF107" s="15"/>
      <c r="BG107" s="11"/>
    </row>
    <row r="108" spans="1:59" x14ac:dyDescent="0.3">
      <c r="A108" s="215">
        <v>45208</v>
      </c>
      <c r="B108" s="58" t="s">
        <v>292</v>
      </c>
      <c r="C108" s="58"/>
      <c r="D108" s="73"/>
      <c r="E108" s="82"/>
      <c r="F108" s="59"/>
      <c r="G108" s="59">
        <v>20</v>
      </c>
      <c r="H108" s="235"/>
      <c r="I108" s="279"/>
      <c r="J108" s="280"/>
      <c r="K108" s="280"/>
      <c r="L108" s="280"/>
      <c r="M108" s="280"/>
      <c r="N108" s="280"/>
      <c r="O108" s="280"/>
      <c r="P108" s="273"/>
      <c r="Q108" s="273">
        <v>20</v>
      </c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50"/>
      <c r="BF108" s="15"/>
      <c r="BG108" s="11"/>
    </row>
    <row r="109" spans="1:59" x14ac:dyDescent="0.3">
      <c r="A109" s="215">
        <v>45208</v>
      </c>
      <c r="B109" s="58" t="s">
        <v>293</v>
      </c>
      <c r="C109" s="58"/>
      <c r="D109" s="73"/>
      <c r="E109" s="82"/>
      <c r="F109" s="59"/>
      <c r="G109" s="59">
        <v>40</v>
      </c>
      <c r="H109" s="235"/>
      <c r="I109" s="279"/>
      <c r="J109" s="280"/>
      <c r="K109" s="280"/>
      <c r="L109" s="280"/>
      <c r="M109" s="280"/>
      <c r="N109" s="280"/>
      <c r="O109" s="280"/>
      <c r="P109" s="273"/>
      <c r="Q109" s="273">
        <v>40</v>
      </c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50"/>
      <c r="BF109" s="15"/>
      <c r="BG109" s="11"/>
    </row>
    <row r="110" spans="1:59" x14ac:dyDescent="0.3">
      <c r="A110" s="215">
        <v>45208</v>
      </c>
      <c r="B110" s="58" t="s">
        <v>294</v>
      </c>
      <c r="C110" s="58"/>
      <c r="D110" s="73"/>
      <c r="E110" s="82"/>
      <c r="F110" s="59"/>
      <c r="G110" s="59">
        <v>40</v>
      </c>
      <c r="H110" s="235"/>
      <c r="I110" s="279"/>
      <c r="J110" s="280"/>
      <c r="K110" s="280"/>
      <c r="L110" s="280"/>
      <c r="M110" s="280"/>
      <c r="N110" s="280"/>
      <c r="O110" s="280"/>
      <c r="P110" s="273"/>
      <c r="Q110" s="273">
        <v>40</v>
      </c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50"/>
      <c r="BF110" s="15"/>
      <c r="BG110" s="11"/>
    </row>
    <row r="111" spans="1:59" x14ac:dyDescent="0.3">
      <c r="A111" s="215">
        <v>45208</v>
      </c>
      <c r="B111" s="58" t="s">
        <v>295</v>
      </c>
      <c r="C111" s="58"/>
      <c r="D111" s="73"/>
      <c r="E111" s="82"/>
      <c r="F111" s="59"/>
      <c r="G111" s="59">
        <v>20</v>
      </c>
      <c r="H111" s="235"/>
      <c r="I111" s="279"/>
      <c r="J111" s="280"/>
      <c r="K111" s="280"/>
      <c r="L111" s="280"/>
      <c r="M111" s="280"/>
      <c r="N111" s="280"/>
      <c r="O111" s="280"/>
      <c r="P111" s="273"/>
      <c r="Q111" s="273">
        <v>20</v>
      </c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50"/>
      <c r="BF111" s="15"/>
      <c r="BG111" s="11"/>
    </row>
    <row r="112" spans="1:59" x14ac:dyDescent="0.3">
      <c r="A112" s="215">
        <v>45208</v>
      </c>
      <c r="B112" s="58" t="s">
        <v>296</v>
      </c>
      <c r="C112" s="58"/>
      <c r="D112" s="73"/>
      <c r="E112" s="82"/>
      <c r="F112" s="59"/>
      <c r="G112" s="59">
        <v>40</v>
      </c>
      <c r="H112" s="235"/>
      <c r="I112" s="279"/>
      <c r="J112" s="280"/>
      <c r="K112" s="280"/>
      <c r="L112" s="280"/>
      <c r="M112" s="280"/>
      <c r="N112" s="280"/>
      <c r="O112" s="280"/>
      <c r="P112" s="273"/>
      <c r="Q112" s="273">
        <v>40</v>
      </c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50"/>
      <c r="BF112" s="15"/>
      <c r="BG112" s="11"/>
    </row>
    <row r="113" spans="1:59" x14ac:dyDescent="0.3">
      <c r="A113" s="215">
        <v>45208</v>
      </c>
      <c r="B113" s="58" t="s">
        <v>297</v>
      </c>
      <c r="C113" s="58"/>
      <c r="D113" s="73"/>
      <c r="E113" s="82"/>
      <c r="F113" s="59"/>
      <c r="G113" s="59">
        <v>20</v>
      </c>
      <c r="H113" s="235"/>
      <c r="I113" s="279"/>
      <c r="J113" s="280"/>
      <c r="K113" s="280"/>
      <c r="L113" s="280"/>
      <c r="M113" s="280"/>
      <c r="N113" s="280"/>
      <c r="O113" s="280"/>
      <c r="P113" s="273"/>
      <c r="Q113" s="273">
        <v>20</v>
      </c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50"/>
      <c r="BF113" s="15"/>
      <c r="BG113" s="11"/>
    </row>
    <row r="114" spans="1:59" x14ac:dyDescent="0.3">
      <c r="A114" s="215">
        <v>45209</v>
      </c>
      <c r="B114" s="58" t="s">
        <v>298</v>
      </c>
      <c r="C114" s="58"/>
      <c r="D114" s="73"/>
      <c r="E114" s="82"/>
      <c r="F114" s="59"/>
      <c r="G114" s="59">
        <v>20</v>
      </c>
      <c r="H114" s="235"/>
      <c r="I114" s="279"/>
      <c r="J114" s="280"/>
      <c r="K114" s="280"/>
      <c r="L114" s="280"/>
      <c r="M114" s="280"/>
      <c r="N114" s="280"/>
      <c r="O114" s="280"/>
      <c r="P114" s="273"/>
      <c r="Q114" s="273">
        <v>20</v>
      </c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50"/>
      <c r="BF114" s="15"/>
      <c r="BG114" s="11"/>
    </row>
    <row r="115" spans="1:59" x14ac:dyDescent="0.3">
      <c r="A115" s="215">
        <v>45210</v>
      </c>
      <c r="B115" s="58" t="s">
        <v>299</v>
      </c>
      <c r="C115" s="58"/>
      <c r="D115" s="73"/>
      <c r="E115" s="82"/>
      <c r="F115" s="59"/>
      <c r="G115" s="59">
        <v>20</v>
      </c>
      <c r="H115" s="235"/>
      <c r="I115" s="279"/>
      <c r="J115" s="280"/>
      <c r="K115" s="280"/>
      <c r="L115" s="280"/>
      <c r="M115" s="280"/>
      <c r="N115" s="280"/>
      <c r="O115" s="280"/>
      <c r="P115" s="273"/>
      <c r="Q115" s="273">
        <v>20</v>
      </c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>
        <v>45211</v>
      </c>
      <c r="B116" s="58" t="s">
        <v>300</v>
      </c>
      <c r="C116" s="58"/>
      <c r="D116" s="73"/>
      <c r="E116" s="82"/>
      <c r="F116" s="59"/>
      <c r="G116" s="59">
        <v>20</v>
      </c>
      <c r="H116" s="235"/>
      <c r="I116" s="279"/>
      <c r="J116" s="280"/>
      <c r="K116" s="280"/>
      <c r="L116" s="280"/>
      <c r="M116" s="280"/>
      <c r="N116" s="280"/>
      <c r="O116" s="280"/>
      <c r="P116" s="273"/>
      <c r="Q116" s="273">
        <v>20</v>
      </c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>
        <v>45215</v>
      </c>
      <c r="B117" s="58" t="s">
        <v>301</v>
      </c>
      <c r="C117" s="58"/>
      <c r="D117" s="73"/>
      <c r="E117" s="82"/>
      <c r="F117" s="59"/>
      <c r="G117" s="59">
        <v>40</v>
      </c>
      <c r="H117" s="235"/>
      <c r="I117" s="279"/>
      <c r="J117" s="280"/>
      <c r="K117" s="280"/>
      <c r="L117" s="280"/>
      <c r="M117" s="280"/>
      <c r="N117" s="280"/>
      <c r="O117" s="280"/>
      <c r="P117" s="273"/>
      <c r="Q117" s="273">
        <v>40</v>
      </c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50"/>
      <c r="BF117" s="15"/>
      <c r="BG117" s="11"/>
    </row>
    <row r="118" spans="1:59" x14ac:dyDescent="0.3">
      <c r="A118" s="215">
        <v>45215</v>
      </c>
      <c r="B118" s="58" t="s">
        <v>302</v>
      </c>
      <c r="C118" s="58"/>
      <c r="D118" s="73"/>
      <c r="E118" s="82"/>
      <c r="F118" s="59"/>
      <c r="G118" s="59">
        <v>20</v>
      </c>
      <c r="H118" s="235"/>
      <c r="I118" s="279"/>
      <c r="J118" s="280"/>
      <c r="K118" s="280"/>
      <c r="L118" s="280"/>
      <c r="M118" s="280"/>
      <c r="N118" s="280"/>
      <c r="O118" s="280"/>
      <c r="P118" s="273"/>
      <c r="Q118" s="273">
        <v>20</v>
      </c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50"/>
      <c r="BF118" s="15"/>
      <c r="BG118" s="11"/>
    </row>
    <row r="119" spans="1:59" x14ac:dyDescent="0.3">
      <c r="A119" s="215">
        <v>45215</v>
      </c>
      <c r="B119" s="58" t="s">
        <v>303</v>
      </c>
      <c r="C119" s="58"/>
      <c r="D119" s="73"/>
      <c r="E119" s="82"/>
      <c r="F119" s="59"/>
      <c r="G119" s="59">
        <v>40</v>
      </c>
      <c r="H119" s="235"/>
      <c r="I119" s="279"/>
      <c r="J119" s="280"/>
      <c r="K119" s="280"/>
      <c r="L119" s="280"/>
      <c r="M119" s="280"/>
      <c r="N119" s="280"/>
      <c r="O119" s="280"/>
      <c r="P119" s="273"/>
      <c r="Q119" s="273">
        <v>40</v>
      </c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50"/>
      <c r="BF119" s="15"/>
      <c r="BG119" s="11"/>
    </row>
    <row r="120" spans="1:59" x14ac:dyDescent="0.3">
      <c r="A120" s="215">
        <v>45216</v>
      </c>
      <c r="B120" s="58" t="s">
        <v>304</v>
      </c>
      <c r="C120" s="58"/>
      <c r="D120" s="73"/>
      <c r="E120" s="82"/>
      <c r="F120" s="59"/>
      <c r="G120" s="59">
        <v>20</v>
      </c>
      <c r="H120" s="235"/>
      <c r="I120" s="279"/>
      <c r="J120" s="280"/>
      <c r="K120" s="280"/>
      <c r="L120" s="280"/>
      <c r="M120" s="280"/>
      <c r="N120" s="280"/>
      <c r="O120" s="280"/>
      <c r="P120" s="273"/>
      <c r="Q120" s="273">
        <v>20</v>
      </c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50"/>
      <c r="BF120" s="15"/>
      <c r="BG120" s="11"/>
    </row>
    <row r="121" spans="1:59" x14ac:dyDescent="0.3">
      <c r="A121" s="215">
        <v>45216</v>
      </c>
      <c r="B121" s="58" t="s">
        <v>305</v>
      </c>
      <c r="C121" s="58"/>
      <c r="D121" s="73"/>
      <c r="E121" s="82"/>
      <c r="F121" s="59"/>
      <c r="G121" s="59">
        <v>40</v>
      </c>
      <c r="H121" s="235"/>
      <c r="I121" s="279"/>
      <c r="J121" s="280"/>
      <c r="K121" s="280"/>
      <c r="L121" s="280"/>
      <c r="M121" s="280"/>
      <c r="N121" s="280"/>
      <c r="O121" s="280"/>
      <c r="P121" s="273"/>
      <c r="Q121" s="273">
        <v>40</v>
      </c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>
        <v>45216</v>
      </c>
      <c r="B122" s="58" t="s">
        <v>306</v>
      </c>
      <c r="C122" s="58"/>
      <c r="D122" s="73"/>
      <c r="E122" s="82"/>
      <c r="F122" s="59"/>
      <c r="G122" s="59">
        <v>20</v>
      </c>
      <c r="H122" s="235"/>
      <c r="I122" s="279"/>
      <c r="J122" s="280"/>
      <c r="K122" s="280"/>
      <c r="L122" s="280"/>
      <c r="M122" s="280"/>
      <c r="N122" s="280"/>
      <c r="O122" s="280"/>
      <c r="P122" s="273"/>
      <c r="Q122" s="273">
        <v>20</v>
      </c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>
        <v>45201</v>
      </c>
      <c r="B123" s="58" t="s">
        <v>278</v>
      </c>
      <c r="C123" s="58"/>
      <c r="D123" s="73" t="s">
        <v>217</v>
      </c>
      <c r="E123" s="82">
        <v>564.37</v>
      </c>
      <c r="F123" s="217"/>
      <c r="G123" s="217"/>
      <c r="H123" s="83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>
        <v>564.37</v>
      </c>
      <c r="BB123" s="270"/>
      <c r="BC123" s="270"/>
      <c r="BD123" s="271"/>
      <c r="BE123" s="222"/>
      <c r="BF123" s="223"/>
      <c r="BG123" s="11"/>
    </row>
    <row r="124" spans="1:59" x14ac:dyDescent="0.3">
      <c r="A124" s="215">
        <v>45229</v>
      </c>
      <c r="B124" s="58" t="s">
        <v>279</v>
      </c>
      <c r="C124" s="58"/>
      <c r="D124" s="73" t="s">
        <v>217</v>
      </c>
      <c r="E124" s="82">
        <v>241.85</v>
      </c>
      <c r="F124" s="217"/>
      <c r="G124" s="217"/>
      <c r="H124" s="83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>
        <v>241.85</v>
      </c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>
        <v>45229</v>
      </c>
      <c r="B125" s="58" t="s">
        <v>280</v>
      </c>
      <c r="C125" s="58"/>
      <c r="D125" s="73" t="s">
        <v>217</v>
      </c>
      <c r="E125" s="82">
        <v>60.4</v>
      </c>
      <c r="F125" s="217"/>
      <c r="G125" s="217"/>
      <c r="H125" s="83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>
        <v>60.4</v>
      </c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>
        <f>SUM(W96:BD125)</f>
        <v>866.62</v>
      </c>
      <c r="BF125" s="15">
        <f>SUM(I96:V125)</f>
        <v>2919.91</v>
      </c>
      <c r="BG125" s="11"/>
    </row>
    <row r="126" spans="1:59" x14ac:dyDescent="0.3">
      <c r="A126" s="215">
        <v>45200</v>
      </c>
      <c r="B126" s="58" t="s">
        <v>312</v>
      </c>
      <c r="C126" s="58"/>
      <c r="D126" s="73">
        <v>496</v>
      </c>
      <c r="E126" s="214"/>
      <c r="F126" s="217"/>
      <c r="G126" s="217">
        <v>100</v>
      </c>
      <c r="H126" s="83"/>
      <c r="I126" s="283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>
        <v>100</v>
      </c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50"/>
      <c r="BF126" s="15"/>
      <c r="BG126" s="11"/>
    </row>
    <row r="127" spans="1:59" x14ac:dyDescent="0.3">
      <c r="A127" s="215">
        <v>45200</v>
      </c>
      <c r="B127" s="58" t="s">
        <v>313</v>
      </c>
      <c r="C127" s="58"/>
      <c r="D127" s="73">
        <v>497</v>
      </c>
      <c r="E127" s="214"/>
      <c r="F127" s="217"/>
      <c r="G127" s="217">
        <v>50</v>
      </c>
      <c r="H127" s="83"/>
      <c r="I127" s="281"/>
      <c r="J127" s="280"/>
      <c r="K127" s="280"/>
      <c r="L127" s="280"/>
      <c r="M127" s="280"/>
      <c r="N127" s="280"/>
      <c r="O127" s="280"/>
      <c r="P127" s="273"/>
      <c r="Q127" s="273"/>
      <c r="R127" s="87"/>
      <c r="S127" s="87"/>
      <c r="T127" s="87"/>
      <c r="U127" s="87"/>
      <c r="V127" s="87"/>
      <c r="W127" s="92"/>
      <c r="X127" s="92"/>
      <c r="Y127" s="92"/>
      <c r="Z127" s="92"/>
      <c r="AA127" s="92"/>
      <c r="AB127" s="92"/>
      <c r="AC127" s="92"/>
      <c r="AD127" s="92"/>
      <c r="AE127" s="92"/>
      <c r="AF127" s="92"/>
      <c r="AG127" s="92"/>
      <c r="AH127" s="92"/>
      <c r="AI127" s="92"/>
      <c r="AJ127" s="92"/>
      <c r="AK127" s="92"/>
      <c r="AL127" s="92"/>
      <c r="AM127" s="92"/>
      <c r="AN127" s="92"/>
      <c r="AO127" s="92"/>
      <c r="AP127" s="92"/>
      <c r="AQ127" s="92"/>
      <c r="AR127" s="92"/>
      <c r="AS127" s="267"/>
      <c r="AT127" s="267"/>
      <c r="AU127" s="267"/>
      <c r="AV127" s="267">
        <v>50</v>
      </c>
      <c r="AW127" s="267"/>
      <c r="AX127" s="270"/>
      <c r="AY127" s="270"/>
      <c r="AZ127" s="270"/>
      <c r="BA127" s="270"/>
      <c r="BB127" s="270"/>
      <c r="BC127" s="270"/>
      <c r="BD127" s="271"/>
      <c r="BE127" s="50"/>
      <c r="BF127" s="15"/>
      <c r="BG127" s="11"/>
    </row>
    <row r="128" spans="1:59" x14ac:dyDescent="0.3">
      <c r="A128" s="215">
        <v>45200</v>
      </c>
      <c r="B128" s="58" t="s">
        <v>314</v>
      </c>
      <c r="C128" s="58"/>
      <c r="D128" s="73">
        <v>498</v>
      </c>
      <c r="E128" s="214"/>
      <c r="F128" s="217"/>
      <c r="G128" s="217">
        <v>35</v>
      </c>
      <c r="H128" s="83"/>
      <c r="I128" s="281"/>
      <c r="J128" s="280"/>
      <c r="K128" s="280"/>
      <c r="L128" s="280"/>
      <c r="M128" s="280"/>
      <c r="N128" s="280"/>
      <c r="O128" s="280"/>
      <c r="P128" s="273"/>
      <c r="Q128" s="273"/>
      <c r="R128" s="87"/>
      <c r="S128" s="87"/>
      <c r="T128" s="87"/>
      <c r="U128" s="87"/>
      <c r="V128" s="87"/>
      <c r="W128" s="92"/>
      <c r="X128" s="92"/>
      <c r="Y128" s="92"/>
      <c r="Z128" s="92"/>
      <c r="AA128" s="92"/>
      <c r="AB128" s="92"/>
      <c r="AC128" s="92"/>
      <c r="AD128" s="92"/>
      <c r="AE128" s="92"/>
      <c r="AF128" s="92"/>
      <c r="AG128" s="92"/>
      <c r="AH128" s="92"/>
      <c r="AI128" s="92"/>
      <c r="AJ128" s="92"/>
      <c r="AK128" s="92"/>
      <c r="AL128" s="92"/>
      <c r="AM128" s="92"/>
      <c r="AN128" s="92"/>
      <c r="AO128" s="92"/>
      <c r="AP128" s="92"/>
      <c r="AQ128" s="92"/>
      <c r="AR128" s="92"/>
      <c r="AS128" s="267"/>
      <c r="AT128" s="267"/>
      <c r="AU128" s="267"/>
      <c r="AV128" s="267">
        <v>35</v>
      </c>
      <c r="AW128" s="267"/>
      <c r="AX128" s="270"/>
      <c r="AY128" s="270"/>
      <c r="AZ128" s="270"/>
      <c r="BA128" s="270"/>
      <c r="BB128" s="270"/>
      <c r="BC128" s="270"/>
      <c r="BD128" s="271"/>
      <c r="BE128" s="50"/>
      <c r="BF128" s="15"/>
      <c r="BG128" s="11"/>
    </row>
    <row r="129" spans="1:59" x14ac:dyDescent="0.3">
      <c r="A129" s="215">
        <v>45200</v>
      </c>
      <c r="B129" s="58" t="s">
        <v>315</v>
      </c>
      <c r="C129" s="58"/>
      <c r="D129" s="73">
        <v>499</v>
      </c>
      <c r="E129" s="214"/>
      <c r="F129" s="217"/>
      <c r="G129" s="217">
        <v>25</v>
      </c>
      <c r="H129" s="83"/>
      <c r="I129" s="281"/>
      <c r="J129" s="280"/>
      <c r="K129" s="280"/>
      <c r="L129" s="280"/>
      <c r="M129" s="280"/>
      <c r="N129" s="280"/>
      <c r="O129" s="280"/>
      <c r="P129" s="273"/>
      <c r="Q129" s="273"/>
      <c r="R129" s="87"/>
      <c r="S129" s="87"/>
      <c r="T129" s="87"/>
      <c r="U129" s="87"/>
      <c r="V129" s="87"/>
      <c r="W129" s="92"/>
      <c r="X129" s="92"/>
      <c r="Y129" s="92"/>
      <c r="Z129" s="92"/>
      <c r="AA129" s="92"/>
      <c r="AB129" s="92"/>
      <c r="AC129" s="92"/>
      <c r="AD129" s="92"/>
      <c r="AE129" s="92"/>
      <c r="AF129" s="92"/>
      <c r="AG129" s="92"/>
      <c r="AH129" s="92"/>
      <c r="AI129" s="92"/>
      <c r="AJ129" s="92"/>
      <c r="AK129" s="92"/>
      <c r="AL129" s="92"/>
      <c r="AM129" s="92"/>
      <c r="AN129" s="92"/>
      <c r="AO129" s="92"/>
      <c r="AP129" s="92"/>
      <c r="AQ129" s="92"/>
      <c r="AR129" s="92"/>
      <c r="AS129" s="267"/>
      <c r="AT129" s="267"/>
      <c r="AU129" s="267"/>
      <c r="AV129" s="267">
        <v>25</v>
      </c>
      <c r="AW129" s="267"/>
      <c r="AX129" s="270"/>
      <c r="AY129" s="270"/>
      <c r="AZ129" s="270"/>
      <c r="BA129" s="270"/>
      <c r="BB129" s="270"/>
      <c r="BC129" s="270"/>
      <c r="BD129" s="271"/>
      <c r="BE129" s="50"/>
      <c r="BF129" s="15"/>
      <c r="BG129" s="11"/>
    </row>
    <row r="130" spans="1:59" x14ac:dyDescent="0.3">
      <c r="A130" s="215">
        <v>45200</v>
      </c>
      <c r="B130" s="58" t="s">
        <v>316</v>
      </c>
      <c r="C130" s="58"/>
      <c r="D130" s="73">
        <v>500</v>
      </c>
      <c r="E130" s="82"/>
      <c r="F130" s="217"/>
      <c r="G130" s="217">
        <v>20</v>
      </c>
      <c r="H130" s="83"/>
      <c r="I130" s="279"/>
      <c r="J130" s="280"/>
      <c r="K130" s="280"/>
      <c r="L130" s="280"/>
      <c r="M130" s="280"/>
      <c r="N130" s="280"/>
      <c r="O130" s="280"/>
      <c r="P130" s="273"/>
      <c r="Q130" s="273"/>
      <c r="R130" s="87"/>
      <c r="S130" s="87"/>
      <c r="T130" s="87"/>
      <c r="U130" s="87"/>
      <c r="V130" s="87"/>
      <c r="W130" s="92"/>
      <c r="X130" s="92"/>
      <c r="Y130" s="92"/>
      <c r="Z130" s="92"/>
      <c r="AA130" s="92"/>
      <c r="AB130" s="92"/>
      <c r="AC130" s="92"/>
      <c r="AD130" s="92"/>
      <c r="AE130" s="92"/>
      <c r="AF130" s="92"/>
      <c r="AG130" s="92"/>
      <c r="AH130" s="92"/>
      <c r="AI130" s="92"/>
      <c r="AJ130" s="92"/>
      <c r="AK130" s="92"/>
      <c r="AL130" s="92"/>
      <c r="AM130" s="92"/>
      <c r="AN130" s="92"/>
      <c r="AO130" s="92"/>
      <c r="AP130" s="92"/>
      <c r="AQ130" s="92"/>
      <c r="AR130" s="92"/>
      <c r="AS130" s="267"/>
      <c r="AT130" s="267"/>
      <c r="AU130" s="267"/>
      <c r="AV130" s="267">
        <v>20</v>
      </c>
      <c r="AW130" s="267"/>
      <c r="AX130" s="270"/>
      <c r="AY130" s="270"/>
      <c r="AZ130" s="270"/>
      <c r="BA130" s="270"/>
      <c r="BB130" s="270"/>
      <c r="BC130" s="270"/>
      <c r="BD130" s="271"/>
      <c r="BE130" s="50">
        <f>SUM(W96:BD130)</f>
        <v>1096.6199999999999</v>
      </c>
      <c r="BF130" s="15">
        <f>SUM(I96:V130)</f>
        <v>2919.91</v>
      </c>
      <c r="BG130" s="11"/>
    </row>
    <row r="131" spans="1:59" x14ac:dyDescent="0.3">
      <c r="A131" s="215">
        <v>45238</v>
      </c>
      <c r="B131" s="58" t="s">
        <v>332</v>
      </c>
      <c r="C131" s="58"/>
      <c r="D131" s="73"/>
      <c r="E131" s="82"/>
      <c r="F131" s="59">
        <v>2626.76</v>
      </c>
      <c r="G131" s="59"/>
      <c r="H131" s="235"/>
      <c r="I131" s="279"/>
      <c r="J131" s="280"/>
      <c r="K131" s="280"/>
      <c r="L131" s="280"/>
      <c r="M131" s="280"/>
      <c r="N131" s="280"/>
      <c r="O131" s="280"/>
      <c r="P131" s="273"/>
      <c r="Q131" s="273"/>
      <c r="R131" s="87"/>
      <c r="S131" s="87"/>
      <c r="T131" s="87">
        <v>2626.76</v>
      </c>
      <c r="U131" s="87"/>
      <c r="V131" s="87"/>
      <c r="W131" s="92"/>
      <c r="X131" s="92"/>
      <c r="Y131" s="92"/>
      <c r="Z131" s="92"/>
      <c r="AA131" s="92"/>
      <c r="AB131" s="92"/>
      <c r="AC131" s="92"/>
      <c r="AD131" s="92"/>
      <c r="AE131" s="92"/>
      <c r="AF131" s="92"/>
      <c r="AG131" s="92"/>
      <c r="AH131" s="92"/>
      <c r="AI131" s="92"/>
      <c r="AJ131" s="92"/>
      <c r="AK131" s="92"/>
      <c r="AL131" s="92"/>
      <c r="AM131" s="92"/>
      <c r="AN131" s="92"/>
      <c r="AO131" s="92"/>
      <c r="AP131" s="92"/>
      <c r="AQ131" s="92"/>
      <c r="AR131" s="92"/>
      <c r="AS131" s="267"/>
      <c r="AT131" s="267"/>
      <c r="AU131" s="267"/>
      <c r="AV131" s="267"/>
      <c r="AW131" s="267"/>
      <c r="AX131" s="270"/>
      <c r="AY131" s="270"/>
      <c r="AZ131" s="270"/>
      <c r="BA131" s="270"/>
      <c r="BB131" s="270"/>
      <c r="BC131" s="270"/>
      <c r="BD131" s="271"/>
      <c r="BE131" s="50"/>
      <c r="BF131" s="15"/>
      <c r="BG131" s="11"/>
    </row>
    <row r="132" spans="1:59" x14ac:dyDescent="0.3">
      <c r="A132" s="215">
        <v>45239</v>
      </c>
      <c r="B132" s="58" t="s">
        <v>184</v>
      </c>
      <c r="C132" s="58"/>
      <c r="D132" s="73"/>
      <c r="E132" s="82"/>
      <c r="F132" s="59">
        <v>81.67</v>
      </c>
      <c r="G132" s="59"/>
      <c r="H132" s="235">
        <v>0.49</v>
      </c>
      <c r="I132" s="279"/>
      <c r="J132" s="280"/>
      <c r="K132" s="280">
        <v>0.49</v>
      </c>
      <c r="L132" s="280"/>
      <c r="M132" s="280"/>
      <c r="N132" s="280"/>
      <c r="O132" s="280"/>
      <c r="P132" s="273"/>
      <c r="Q132" s="273"/>
      <c r="R132" s="87">
        <v>81.67</v>
      </c>
      <c r="S132" s="87"/>
      <c r="T132" s="87"/>
      <c r="U132" s="87"/>
      <c r="V132" s="87"/>
      <c r="W132" s="92"/>
      <c r="X132" s="92"/>
      <c r="Y132" s="92"/>
      <c r="Z132" s="92"/>
      <c r="AA132" s="92"/>
      <c r="AB132" s="92"/>
      <c r="AC132" s="92"/>
      <c r="AD132" s="92"/>
      <c r="AE132" s="92"/>
      <c r="AF132" s="92"/>
      <c r="AG132" s="92"/>
      <c r="AH132" s="92"/>
      <c r="AI132" s="92"/>
      <c r="AJ132" s="92"/>
      <c r="AK132" s="92"/>
      <c r="AL132" s="92"/>
      <c r="AM132" s="92"/>
      <c r="AN132" s="92"/>
      <c r="AO132" s="92"/>
      <c r="AP132" s="92"/>
      <c r="AQ132" s="92"/>
      <c r="AR132" s="92"/>
      <c r="AS132" s="267"/>
      <c r="AT132" s="267"/>
      <c r="AU132" s="267"/>
      <c r="AV132" s="267"/>
      <c r="AW132" s="267"/>
      <c r="AX132" s="270"/>
      <c r="AY132" s="270"/>
      <c r="AZ132" s="270"/>
      <c r="BA132" s="270"/>
      <c r="BB132" s="270"/>
      <c r="BC132" s="270"/>
      <c r="BD132" s="271"/>
      <c r="BE132" s="50"/>
      <c r="BF132" s="15"/>
      <c r="BG132" s="11"/>
    </row>
    <row r="133" spans="1:59" x14ac:dyDescent="0.3">
      <c r="A133" s="215">
        <v>45232</v>
      </c>
      <c r="B133" s="58" t="s">
        <v>323</v>
      </c>
      <c r="C133" s="58"/>
      <c r="D133" s="73"/>
      <c r="E133" s="82"/>
      <c r="F133" s="217"/>
      <c r="G133" s="5">
        <v>20</v>
      </c>
      <c r="H133" s="83"/>
      <c r="I133" s="279"/>
      <c r="J133" s="280"/>
      <c r="K133" s="280"/>
      <c r="L133" s="280"/>
      <c r="M133" s="280"/>
      <c r="N133" s="280"/>
      <c r="O133" s="280"/>
      <c r="P133" s="273"/>
      <c r="Q133" s="273">
        <v>20</v>
      </c>
      <c r="R133" s="87"/>
      <c r="S133" s="87"/>
      <c r="T133" s="87"/>
      <c r="U133" s="87"/>
      <c r="V133" s="87"/>
      <c r="W133" s="92"/>
      <c r="X133" s="92"/>
      <c r="Y133" s="92"/>
      <c r="Z133" s="92"/>
      <c r="AA133" s="92"/>
      <c r="AB133" s="92"/>
      <c r="AC133" s="92"/>
      <c r="AD133" s="92"/>
      <c r="AE133" s="92"/>
      <c r="AF133" s="92"/>
      <c r="AG133" s="92"/>
      <c r="AH133" s="92"/>
      <c r="AI133" s="92"/>
      <c r="AJ133" s="92"/>
      <c r="AK133" s="92"/>
      <c r="AL133" s="92"/>
      <c r="AM133" s="92"/>
      <c r="AN133" s="92"/>
      <c r="AO133" s="92"/>
      <c r="AP133" s="92"/>
      <c r="AQ133" s="92"/>
      <c r="AR133" s="92"/>
      <c r="AS133" s="267"/>
      <c r="AT133" s="267"/>
      <c r="AU133" s="267"/>
      <c r="AV133" s="267"/>
      <c r="AW133" s="267"/>
      <c r="AX133" s="270"/>
      <c r="AY133" s="270"/>
      <c r="AZ133" s="270"/>
      <c r="BA133" s="270"/>
      <c r="BB133" s="270"/>
      <c r="BC133" s="270"/>
      <c r="BD133" s="271"/>
      <c r="BE133" s="50"/>
      <c r="BF133" s="15"/>
      <c r="BG133" s="11"/>
    </row>
    <row r="134" spans="1:59" x14ac:dyDescent="0.3">
      <c r="A134" s="215">
        <v>45232</v>
      </c>
      <c r="B134" s="58" t="s">
        <v>323</v>
      </c>
      <c r="C134" s="58"/>
      <c r="D134" s="73"/>
      <c r="E134" s="82"/>
      <c r="F134" s="217"/>
      <c r="G134" s="5">
        <v>40</v>
      </c>
      <c r="H134" s="83"/>
      <c r="I134" s="279"/>
      <c r="J134" s="280"/>
      <c r="K134" s="280"/>
      <c r="L134" s="280"/>
      <c r="M134" s="280"/>
      <c r="N134" s="280"/>
      <c r="O134" s="280"/>
      <c r="P134" s="273"/>
      <c r="Q134" s="273">
        <v>40</v>
      </c>
      <c r="R134" s="87"/>
      <c r="S134" s="87"/>
      <c r="T134" s="87"/>
      <c r="U134" s="87"/>
      <c r="V134" s="87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  <c r="AI134" s="92"/>
      <c r="AJ134" s="92"/>
      <c r="AK134" s="92"/>
      <c r="AL134" s="92"/>
      <c r="AM134" s="92"/>
      <c r="AN134" s="92"/>
      <c r="AO134" s="92"/>
      <c r="AP134" s="92"/>
      <c r="AQ134" s="92"/>
      <c r="AR134" s="92"/>
      <c r="AS134" s="267"/>
      <c r="AT134" s="267"/>
      <c r="AU134" s="267"/>
      <c r="AV134" s="267"/>
      <c r="AW134" s="267"/>
      <c r="AX134" s="270"/>
      <c r="AY134" s="270"/>
      <c r="AZ134" s="270"/>
      <c r="BA134" s="270"/>
      <c r="BB134" s="270"/>
      <c r="BC134" s="270"/>
      <c r="BD134" s="271"/>
      <c r="BE134" s="50"/>
      <c r="BF134" s="15"/>
      <c r="BG134" s="11"/>
    </row>
    <row r="135" spans="1:59" x14ac:dyDescent="0.3">
      <c r="A135" s="215">
        <v>45233</v>
      </c>
      <c r="B135" s="58" t="s">
        <v>324</v>
      </c>
      <c r="C135" s="58"/>
      <c r="D135" s="73"/>
      <c r="E135" s="82"/>
      <c r="F135" s="217"/>
      <c r="G135" s="5">
        <v>20</v>
      </c>
      <c r="H135" s="83"/>
      <c r="I135" s="279"/>
      <c r="J135" s="280"/>
      <c r="K135" s="280"/>
      <c r="L135" s="280"/>
      <c r="M135" s="280"/>
      <c r="N135" s="280"/>
      <c r="O135" s="280"/>
      <c r="P135" s="273"/>
      <c r="Q135" s="273">
        <v>20</v>
      </c>
      <c r="R135" s="87"/>
      <c r="S135" s="87"/>
      <c r="T135" s="87"/>
      <c r="U135" s="87"/>
      <c r="V135" s="87"/>
      <c r="W135" s="92"/>
      <c r="X135" s="92"/>
      <c r="Y135" s="92"/>
      <c r="Z135" s="92"/>
      <c r="AA135" s="92"/>
      <c r="AB135" s="92"/>
      <c r="AC135" s="92"/>
      <c r="AD135" s="92"/>
      <c r="AE135" s="92"/>
      <c r="AF135" s="92"/>
      <c r="AG135" s="92"/>
      <c r="AH135" s="92"/>
      <c r="AI135" s="92"/>
      <c r="AJ135" s="92"/>
      <c r="AK135" s="92"/>
      <c r="AL135" s="92"/>
      <c r="AM135" s="92"/>
      <c r="AN135" s="92"/>
      <c r="AO135" s="92"/>
      <c r="AP135" s="92"/>
      <c r="AQ135" s="92"/>
      <c r="AR135" s="92"/>
      <c r="AS135" s="267"/>
      <c r="AT135" s="267"/>
      <c r="AU135" s="267"/>
      <c r="AV135" s="267"/>
      <c r="AW135" s="267"/>
      <c r="AX135" s="270"/>
      <c r="AY135" s="270"/>
      <c r="AZ135" s="270"/>
      <c r="BA135" s="270"/>
      <c r="BB135" s="270"/>
      <c r="BC135" s="270"/>
      <c r="BD135" s="271"/>
      <c r="BE135" s="50"/>
      <c r="BF135" s="15"/>
      <c r="BG135" s="11"/>
    </row>
    <row r="136" spans="1:59" x14ac:dyDescent="0.3">
      <c r="A136" s="215">
        <v>45233</v>
      </c>
      <c r="B136" s="58" t="s">
        <v>325</v>
      </c>
      <c r="C136" s="58"/>
      <c r="D136" s="73"/>
      <c r="E136" s="82"/>
      <c r="F136" s="217"/>
      <c r="G136" s="5">
        <v>40</v>
      </c>
      <c r="H136" s="83"/>
      <c r="I136" s="279"/>
      <c r="J136" s="280"/>
      <c r="K136" s="280"/>
      <c r="L136" s="280"/>
      <c r="M136" s="280"/>
      <c r="N136" s="280"/>
      <c r="O136" s="280"/>
      <c r="P136" s="273"/>
      <c r="Q136" s="273">
        <v>40</v>
      </c>
      <c r="R136" s="87"/>
      <c r="S136" s="87"/>
      <c r="T136" s="87"/>
      <c r="U136" s="87"/>
      <c r="V136" s="87"/>
      <c r="W136" s="92"/>
      <c r="X136" s="92"/>
      <c r="Y136" s="92"/>
      <c r="Z136" s="92"/>
      <c r="AA136" s="92"/>
      <c r="AB136" s="92"/>
      <c r="AC136" s="92"/>
      <c r="AD136" s="92"/>
      <c r="AE136" s="92"/>
      <c r="AF136" s="92"/>
      <c r="AG136" s="92"/>
      <c r="AH136" s="92"/>
      <c r="AI136" s="92"/>
      <c r="AJ136" s="92"/>
      <c r="AK136" s="92"/>
      <c r="AL136" s="92"/>
      <c r="AM136" s="92"/>
      <c r="AN136" s="92"/>
      <c r="AO136" s="92"/>
      <c r="AP136" s="92"/>
      <c r="AQ136" s="92"/>
      <c r="AR136" s="92"/>
      <c r="AS136" s="267"/>
      <c r="AT136" s="267"/>
      <c r="AU136" s="267"/>
      <c r="AV136" s="267"/>
      <c r="AW136" s="267"/>
      <c r="AX136" s="270"/>
      <c r="AY136" s="270"/>
      <c r="AZ136" s="270"/>
      <c r="BA136" s="270"/>
      <c r="BB136" s="270"/>
      <c r="BC136" s="270"/>
      <c r="BD136" s="271"/>
      <c r="BE136" s="50"/>
      <c r="BF136" s="15"/>
      <c r="BG136" s="11"/>
    </row>
    <row r="137" spans="1:59" x14ac:dyDescent="0.3">
      <c r="A137" s="215">
        <v>45236</v>
      </c>
      <c r="B137" s="58" t="s">
        <v>326</v>
      </c>
      <c r="C137" s="58"/>
      <c r="D137" s="73"/>
      <c r="E137" s="82"/>
      <c r="F137" s="217"/>
      <c r="G137" s="5">
        <v>40</v>
      </c>
      <c r="H137" s="83"/>
      <c r="I137" s="279"/>
      <c r="J137" s="280"/>
      <c r="K137" s="280"/>
      <c r="L137" s="280"/>
      <c r="M137" s="280"/>
      <c r="N137" s="280"/>
      <c r="O137" s="280"/>
      <c r="P137" s="273"/>
      <c r="Q137" s="273">
        <v>40</v>
      </c>
      <c r="R137" s="87"/>
      <c r="S137" s="87"/>
      <c r="T137" s="87"/>
      <c r="U137" s="87"/>
      <c r="V137" s="87"/>
      <c r="W137" s="92"/>
      <c r="X137" s="92"/>
      <c r="Y137" s="92"/>
      <c r="Z137" s="92"/>
      <c r="AA137" s="92"/>
      <c r="AB137" s="92"/>
      <c r="AC137" s="92"/>
      <c r="AD137" s="92"/>
      <c r="AE137" s="92"/>
      <c r="AF137" s="92"/>
      <c r="AG137" s="92"/>
      <c r="AH137" s="92"/>
      <c r="AI137" s="92"/>
      <c r="AJ137" s="92"/>
      <c r="AK137" s="92"/>
      <c r="AL137" s="92"/>
      <c r="AM137" s="92"/>
      <c r="AN137" s="92"/>
      <c r="AO137" s="92"/>
      <c r="AP137" s="92"/>
      <c r="AQ137" s="92"/>
      <c r="AR137" s="92"/>
      <c r="AS137" s="267"/>
      <c r="AT137" s="267"/>
      <c r="AU137" s="267"/>
      <c r="AV137" s="267"/>
      <c r="AW137" s="267"/>
      <c r="AX137" s="270"/>
      <c r="AY137" s="270"/>
      <c r="AZ137" s="270"/>
      <c r="BA137" s="270"/>
      <c r="BB137" s="270"/>
      <c r="BC137" s="270"/>
      <c r="BD137" s="271"/>
      <c r="BE137" s="50"/>
      <c r="BF137" s="15"/>
      <c r="BG137" s="11"/>
    </row>
    <row r="138" spans="1:59" x14ac:dyDescent="0.3">
      <c r="A138" s="215">
        <v>45238</v>
      </c>
      <c r="B138" s="58" t="s">
        <v>327</v>
      </c>
      <c r="C138" s="58"/>
      <c r="D138" s="73"/>
      <c r="E138" s="82"/>
      <c r="F138" s="217"/>
      <c r="G138" s="5">
        <v>20</v>
      </c>
      <c r="H138" s="83"/>
      <c r="I138" s="279"/>
      <c r="J138" s="280"/>
      <c r="K138" s="280"/>
      <c r="L138" s="280"/>
      <c r="M138" s="280"/>
      <c r="N138" s="280"/>
      <c r="O138" s="280"/>
      <c r="P138" s="273"/>
      <c r="Q138" s="273">
        <v>20</v>
      </c>
      <c r="R138" s="87"/>
      <c r="S138" s="87"/>
      <c r="T138" s="87"/>
      <c r="U138" s="87"/>
      <c r="V138" s="87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267"/>
      <c r="AT138" s="267"/>
      <c r="AU138" s="267"/>
      <c r="AV138" s="267"/>
      <c r="AW138" s="267"/>
      <c r="AX138" s="270"/>
      <c r="AY138" s="270"/>
      <c r="AZ138" s="270"/>
      <c r="BA138" s="270"/>
      <c r="BB138" s="270"/>
      <c r="BC138" s="270"/>
      <c r="BD138" s="271"/>
      <c r="BE138" s="50"/>
      <c r="BF138" s="15"/>
      <c r="BG138" s="11"/>
    </row>
    <row r="139" spans="1:59" x14ac:dyDescent="0.3">
      <c r="A139" s="215">
        <v>45246</v>
      </c>
      <c r="B139" s="58" t="s">
        <v>328</v>
      </c>
      <c r="C139" s="58"/>
      <c r="D139" s="73"/>
      <c r="E139" s="82"/>
      <c r="F139" s="217"/>
      <c r="G139" s="5">
        <v>40</v>
      </c>
      <c r="H139" s="83"/>
      <c r="I139" s="279"/>
      <c r="J139" s="280"/>
      <c r="K139" s="280"/>
      <c r="L139" s="280"/>
      <c r="M139" s="280"/>
      <c r="N139" s="280"/>
      <c r="O139" s="280"/>
      <c r="P139" s="273"/>
      <c r="Q139" s="273">
        <v>40</v>
      </c>
      <c r="R139" s="87"/>
      <c r="S139" s="87"/>
      <c r="T139" s="87"/>
      <c r="U139" s="87"/>
      <c r="V139" s="87"/>
      <c r="W139" s="92"/>
      <c r="X139" s="92"/>
      <c r="Y139" s="92"/>
      <c r="Z139" s="92"/>
      <c r="AA139" s="92"/>
      <c r="AB139" s="92"/>
      <c r="AC139" s="92"/>
      <c r="AD139" s="92"/>
      <c r="AE139" s="92"/>
      <c r="AF139" s="92"/>
      <c r="AG139" s="92"/>
      <c r="AH139" s="92"/>
      <c r="AI139" s="92"/>
      <c r="AJ139" s="92"/>
      <c r="AK139" s="92"/>
      <c r="AL139" s="92"/>
      <c r="AM139" s="92"/>
      <c r="AN139" s="92"/>
      <c r="AO139" s="92"/>
      <c r="AP139" s="92"/>
      <c r="AQ139" s="92"/>
      <c r="AR139" s="92"/>
      <c r="AS139" s="267"/>
      <c r="AT139" s="267"/>
      <c r="AU139" s="267"/>
      <c r="AV139" s="267"/>
      <c r="AW139" s="267"/>
      <c r="AX139" s="270"/>
      <c r="AY139" s="270"/>
      <c r="AZ139" s="270"/>
      <c r="BA139" s="270"/>
      <c r="BB139" s="270"/>
      <c r="BC139" s="270"/>
      <c r="BD139" s="271"/>
      <c r="BE139" s="50"/>
      <c r="BF139" s="15"/>
      <c r="BG139" s="11"/>
    </row>
    <row r="140" spans="1:59" x14ac:dyDescent="0.3">
      <c r="A140" s="215">
        <v>45253</v>
      </c>
      <c r="B140" s="58" t="s">
        <v>329</v>
      </c>
      <c r="C140" s="58"/>
      <c r="D140" s="73"/>
      <c r="E140" s="82"/>
      <c r="F140" s="217"/>
      <c r="G140" s="5">
        <v>20</v>
      </c>
      <c r="H140" s="83"/>
      <c r="I140" s="279"/>
      <c r="J140" s="280"/>
      <c r="K140" s="280"/>
      <c r="L140" s="280"/>
      <c r="M140" s="280"/>
      <c r="N140" s="280"/>
      <c r="O140" s="280"/>
      <c r="P140" s="273"/>
      <c r="Q140" s="273">
        <v>20</v>
      </c>
      <c r="R140" s="87"/>
      <c r="S140" s="87"/>
      <c r="T140" s="87"/>
      <c r="U140" s="87"/>
      <c r="V140" s="87"/>
      <c r="W140" s="92"/>
      <c r="X140" s="92"/>
      <c r="Y140" s="92"/>
      <c r="Z140" s="92"/>
      <c r="AA140" s="92"/>
      <c r="AB140" s="92"/>
      <c r="AC140" s="92"/>
      <c r="AD140" s="92"/>
      <c r="AE140" s="92"/>
      <c r="AF140" s="92"/>
      <c r="AG140" s="92"/>
      <c r="AH140" s="92"/>
      <c r="AI140" s="92"/>
      <c r="AJ140" s="92"/>
      <c r="AK140" s="92"/>
      <c r="AL140" s="92"/>
      <c r="AM140" s="92"/>
      <c r="AN140" s="92"/>
      <c r="AO140" s="92"/>
      <c r="AP140" s="92"/>
      <c r="AQ140" s="92"/>
      <c r="AR140" s="92"/>
      <c r="AS140" s="267"/>
      <c r="AT140" s="267"/>
      <c r="AU140" s="267"/>
      <c r="AV140" s="267"/>
      <c r="AW140" s="267"/>
      <c r="AX140" s="270"/>
      <c r="AY140" s="270"/>
      <c r="AZ140" s="270"/>
      <c r="BA140" s="270"/>
      <c r="BB140" s="270"/>
      <c r="BC140" s="270"/>
      <c r="BD140" s="271"/>
      <c r="BE140" s="50"/>
      <c r="BF140" s="15"/>
      <c r="BG140" s="11"/>
    </row>
    <row r="141" spans="1:59" x14ac:dyDescent="0.3">
      <c r="A141" s="215">
        <v>45239</v>
      </c>
      <c r="B141" s="58" t="s">
        <v>330</v>
      </c>
      <c r="C141" s="58"/>
      <c r="D141" s="73"/>
      <c r="E141" s="82"/>
      <c r="F141" s="217"/>
      <c r="G141" s="217">
        <v>85.76</v>
      </c>
      <c r="H141" s="83"/>
      <c r="I141" s="279"/>
      <c r="J141" s="280"/>
      <c r="K141" s="280"/>
      <c r="L141" s="280"/>
      <c r="M141" s="280"/>
      <c r="N141" s="280"/>
      <c r="O141" s="280"/>
      <c r="P141" s="273"/>
      <c r="Q141" s="273"/>
      <c r="R141" s="87"/>
      <c r="S141" s="87"/>
      <c r="T141" s="87"/>
      <c r="U141" s="87"/>
      <c r="V141" s="87"/>
      <c r="W141" s="92"/>
      <c r="X141" s="92"/>
      <c r="Y141" s="92"/>
      <c r="Z141" s="92"/>
      <c r="AA141" s="92"/>
      <c r="AB141" s="92"/>
      <c r="AC141" s="92"/>
      <c r="AD141" s="92"/>
      <c r="AE141" s="92"/>
      <c r="AF141" s="92"/>
      <c r="AG141" s="92"/>
      <c r="AH141" s="92"/>
      <c r="AI141" s="92"/>
      <c r="AJ141" s="92"/>
      <c r="AK141" s="92"/>
      <c r="AL141" s="92"/>
      <c r="AM141" s="92"/>
      <c r="AN141" s="92"/>
      <c r="AO141" s="92"/>
      <c r="AP141" s="92"/>
      <c r="AQ141" s="92"/>
      <c r="AR141" s="92"/>
      <c r="AS141" s="267">
        <v>85.76</v>
      </c>
      <c r="AT141" s="267"/>
      <c r="AU141" s="267"/>
      <c r="AV141" s="267"/>
      <c r="AW141" s="267"/>
      <c r="AX141" s="270"/>
      <c r="AY141" s="270"/>
      <c r="AZ141" s="270"/>
      <c r="BA141" s="270"/>
      <c r="BB141" s="270"/>
      <c r="BC141" s="270"/>
      <c r="BD141" s="271"/>
      <c r="BE141" s="50"/>
      <c r="BF141" s="15"/>
      <c r="BG141" s="11"/>
    </row>
    <row r="142" spans="1:59" x14ac:dyDescent="0.3">
      <c r="A142" s="215">
        <v>45239</v>
      </c>
      <c r="B142" s="58" t="s">
        <v>331</v>
      </c>
      <c r="C142" s="58"/>
      <c r="D142" s="73"/>
      <c r="E142" s="82"/>
      <c r="F142" s="217"/>
      <c r="G142" s="217">
        <v>248.43</v>
      </c>
      <c r="H142" s="83"/>
      <c r="I142" s="279"/>
      <c r="J142" s="280"/>
      <c r="K142" s="280"/>
      <c r="L142" s="280"/>
      <c r="M142" s="280"/>
      <c r="N142" s="280"/>
      <c r="O142" s="280"/>
      <c r="P142" s="273"/>
      <c r="Q142" s="273"/>
      <c r="R142" s="87"/>
      <c r="S142" s="87"/>
      <c r="T142" s="87"/>
      <c r="U142" s="87"/>
      <c r="V142" s="87"/>
      <c r="W142" s="92"/>
      <c r="X142" s="92"/>
      <c r="Y142" s="92"/>
      <c r="Z142" s="92"/>
      <c r="AA142" s="92"/>
      <c r="AB142" s="92"/>
      <c r="AC142" s="92"/>
      <c r="AD142" s="92"/>
      <c r="AE142" s="92"/>
      <c r="AF142" s="92"/>
      <c r="AG142" s="92"/>
      <c r="AH142" s="92"/>
      <c r="AI142" s="92"/>
      <c r="AJ142" s="92"/>
      <c r="AK142" s="92"/>
      <c r="AL142" s="92"/>
      <c r="AM142" s="92"/>
      <c r="AN142" s="92"/>
      <c r="AO142" s="92"/>
      <c r="AP142" s="92"/>
      <c r="AQ142" s="92"/>
      <c r="AR142" s="92"/>
      <c r="AS142" s="267"/>
      <c r="AT142" s="267">
        <v>248.43</v>
      </c>
      <c r="AU142" s="267"/>
      <c r="AV142" s="267"/>
      <c r="AW142" s="267"/>
      <c r="AX142" s="270"/>
      <c r="AY142" s="270"/>
      <c r="AZ142" s="270"/>
      <c r="BA142" s="270"/>
      <c r="BB142" s="270"/>
      <c r="BC142" s="270"/>
      <c r="BD142" s="271"/>
      <c r="BE142" s="50"/>
      <c r="BF142" s="15"/>
      <c r="BG142" s="11"/>
    </row>
    <row r="143" spans="1:59" x14ac:dyDescent="0.3">
      <c r="A143" s="215">
        <v>45260</v>
      </c>
      <c r="B143" s="58" t="s">
        <v>318</v>
      </c>
      <c r="C143" s="58"/>
      <c r="D143" s="73" t="s">
        <v>217</v>
      </c>
      <c r="E143" s="82">
        <v>60</v>
      </c>
      <c r="F143" s="217"/>
      <c r="G143" s="217"/>
      <c r="H143" s="83"/>
      <c r="I143" s="279"/>
      <c r="J143" s="280"/>
      <c r="K143" s="280"/>
      <c r="L143" s="280"/>
      <c r="M143" s="280"/>
      <c r="N143" s="280"/>
      <c r="O143" s="280"/>
      <c r="P143" s="273"/>
      <c r="Q143" s="273"/>
      <c r="R143" s="87"/>
      <c r="S143" s="87"/>
      <c r="T143" s="87"/>
      <c r="U143" s="87"/>
      <c r="V143" s="87"/>
      <c r="W143" s="92"/>
      <c r="X143" s="92"/>
      <c r="Y143" s="92"/>
      <c r="Z143" s="92">
        <v>60</v>
      </c>
      <c r="AA143" s="92"/>
      <c r="AB143" s="92"/>
      <c r="AC143" s="92"/>
      <c r="AD143" s="92"/>
      <c r="AE143" s="92"/>
      <c r="AF143" s="92"/>
      <c r="AG143" s="92"/>
      <c r="AH143" s="92"/>
      <c r="AI143" s="92"/>
      <c r="AJ143" s="92"/>
      <c r="AK143" s="92"/>
      <c r="AL143" s="92"/>
      <c r="AM143" s="92"/>
      <c r="AN143" s="92"/>
      <c r="AO143" s="92"/>
      <c r="AP143" s="92"/>
      <c r="AQ143" s="92"/>
      <c r="AR143" s="92"/>
      <c r="AS143" s="267"/>
      <c r="AT143" s="267"/>
      <c r="AU143" s="267"/>
      <c r="AV143" s="267"/>
      <c r="AW143" s="267"/>
      <c r="AX143" s="270"/>
      <c r="AY143" s="270"/>
      <c r="AZ143" s="270"/>
      <c r="BA143" s="270"/>
      <c r="BB143" s="270"/>
      <c r="BC143" s="270"/>
      <c r="BD143" s="271"/>
      <c r="BE143" s="222"/>
      <c r="BF143" s="223"/>
      <c r="BG143" s="11"/>
    </row>
    <row r="144" spans="1:59" x14ac:dyDescent="0.3">
      <c r="A144" s="215">
        <v>45260</v>
      </c>
      <c r="B144" s="58" t="s">
        <v>279</v>
      </c>
      <c r="C144" s="58"/>
      <c r="D144" s="73" t="s">
        <v>217</v>
      </c>
      <c r="E144" s="82">
        <v>241.85</v>
      </c>
      <c r="F144" s="217"/>
      <c r="G144" s="217"/>
      <c r="H144" s="83"/>
      <c r="I144" s="279"/>
      <c r="J144" s="280"/>
      <c r="K144" s="280"/>
      <c r="L144" s="280"/>
      <c r="M144" s="280"/>
      <c r="N144" s="280"/>
      <c r="O144" s="280"/>
      <c r="P144" s="273"/>
      <c r="Q144" s="273"/>
      <c r="R144" s="87"/>
      <c r="S144" s="87"/>
      <c r="T144" s="87"/>
      <c r="U144" s="87"/>
      <c r="V144" s="87"/>
      <c r="W144" s="92">
        <v>241.85</v>
      </c>
      <c r="X144" s="92"/>
      <c r="Y144" s="92"/>
      <c r="Z144" s="92"/>
      <c r="AA144" s="92"/>
      <c r="AB144" s="92"/>
      <c r="AC144" s="92"/>
      <c r="AD144" s="92"/>
      <c r="AE144" s="92"/>
      <c r="AF144" s="92"/>
      <c r="AG144" s="92"/>
      <c r="AH144" s="92"/>
      <c r="AI144" s="92"/>
      <c r="AJ144" s="92"/>
      <c r="AK144" s="92"/>
      <c r="AL144" s="92"/>
      <c r="AM144" s="92"/>
      <c r="AN144" s="92"/>
      <c r="AO144" s="92"/>
      <c r="AP144" s="92"/>
      <c r="AQ144" s="92"/>
      <c r="AR144" s="92"/>
      <c r="AS144" s="267"/>
      <c r="AT144" s="267"/>
      <c r="AU144" s="267"/>
      <c r="AV144" s="267"/>
      <c r="AW144" s="267"/>
      <c r="AX144" s="270"/>
      <c r="AY144" s="270"/>
      <c r="AZ144" s="270"/>
      <c r="BA144" s="270"/>
      <c r="BB144" s="270"/>
      <c r="BC144" s="270"/>
      <c r="BD144" s="271"/>
      <c r="BE144" s="222"/>
      <c r="BF144" s="223"/>
      <c r="BG144" s="11"/>
    </row>
    <row r="145" spans="1:59" x14ac:dyDescent="0.3">
      <c r="A145" s="215">
        <v>45260</v>
      </c>
      <c r="B145" s="58" t="s">
        <v>280</v>
      </c>
      <c r="C145" s="58"/>
      <c r="D145" s="73" t="s">
        <v>217</v>
      </c>
      <c r="E145" s="82">
        <v>60.4</v>
      </c>
      <c r="F145" s="217"/>
      <c r="G145" s="217"/>
      <c r="H145" s="83"/>
      <c r="I145" s="279"/>
      <c r="J145" s="280"/>
      <c r="K145" s="280"/>
      <c r="L145" s="280"/>
      <c r="M145" s="280"/>
      <c r="N145" s="280"/>
      <c r="O145" s="280"/>
      <c r="P145" s="273"/>
      <c r="Q145" s="273"/>
      <c r="R145" s="87"/>
      <c r="S145" s="87"/>
      <c r="T145" s="87"/>
      <c r="U145" s="87"/>
      <c r="V145" s="87"/>
      <c r="W145" s="92"/>
      <c r="X145" s="92">
        <v>60.4</v>
      </c>
      <c r="Y145" s="92"/>
      <c r="Z145" s="92"/>
      <c r="AA145" s="92"/>
      <c r="AB145" s="92"/>
      <c r="AC145" s="92"/>
      <c r="AD145" s="92"/>
      <c r="AE145" s="92"/>
      <c r="AF145" s="92"/>
      <c r="AG145" s="92"/>
      <c r="AH145" s="92"/>
      <c r="AI145" s="92"/>
      <c r="AJ145" s="92"/>
      <c r="AK145" s="92"/>
      <c r="AL145" s="92"/>
      <c r="AM145" s="92"/>
      <c r="AN145" s="92"/>
      <c r="AO145" s="92"/>
      <c r="AP145" s="92"/>
      <c r="AQ145" s="92"/>
      <c r="AR145" s="92"/>
      <c r="AS145" s="267"/>
      <c r="AT145" s="267"/>
      <c r="AU145" s="267"/>
      <c r="AV145" s="267"/>
      <c r="AW145" s="267"/>
      <c r="AX145" s="270"/>
      <c r="AY145" s="270"/>
      <c r="AZ145" s="270"/>
      <c r="BA145" s="270"/>
      <c r="BB145" s="270"/>
      <c r="BC145" s="270"/>
      <c r="BD145" s="271"/>
      <c r="BE145" s="222"/>
      <c r="BF145" s="223"/>
      <c r="BG145" s="11"/>
    </row>
    <row r="146" spans="1:59" x14ac:dyDescent="0.3">
      <c r="A146" s="215">
        <v>45260</v>
      </c>
      <c r="B146" s="58" t="s">
        <v>187</v>
      </c>
      <c r="C146" s="58"/>
      <c r="D146" s="73" t="s">
        <v>217</v>
      </c>
      <c r="E146" s="82">
        <v>62.36</v>
      </c>
      <c r="F146" s="217"/>
      <c r="G146" s="217"/>
      <c r="H146" s="83"/>
      <c r="I146" s="279"/>
      <c r="J146" s="280"/>
      <c r="K146" s="280"/>
      <c r="L146" s="280"/>
      <c r="M146" s="280"/>
      <c r="N146" s="280"/>
      <c r="O146" s="280"/>
      <c r="P146" s="273"/>
      <c r="Q146" s="273"/>
      <c r="R146" s="87"/>
      <c r="S146" s="87"/>
      <c r="T146" s="87"/>
      <c r="U146" s="87"/>
      <c r="V146" s="87"/>
      <c r="W146" s="92"/>
      <c r="X146" s="92"/>
      <c r="Y146" s="92">
        <v>62.36</v>
      </c>
      <c r="Z146" s="92"/>
      <c r="AA146" s="92"/>
      <c r="AB146" s="92"/>
      <c r="AC146" s="92"/>
      <c r="AD146" s="92"/>
      <c r="AE146" s="92"/>
      <c r="AF146" s="92"/>
      <c r="AG146" s="92"/>
      <c r="AH146" s="92"/>
      <c r="AI146" s="92"/>
      <c r="AJ146" s="92"/>
      <c r="AK146" s="92"/>
      <c r="AL146" s="92"/>
      <c r="AM146" s="92"/>
      <c r="AN146" s="92"/>
      <c r="AO146" s="92"/>
      <c r="AP146" s="92"/>
      <c r="AQ146" s="92"/>
      <c r="AR146" s="92"/>
      <c r="AS146" s="267"/>
      <c r="AT146" s="267"/>
      <c r="AU146" s="267"/>
      <c r="AV146" s="267"/>
      <c r="AW146" s="267"/>
      <c r="AX146" s="270"/>
      <c r="AY146" s="270"/>
      <c r="AZ146" s="270"/>
      <c r="BA146" s="270"/>
      <c r="BB146" s="270"/>
      <c r="BC146" s="270"/>
      <c r="BD146" s="271"/>
      <c r="BE146" s="222"/>
      <c r="BF146" s="223"/>
      <c r="BG146" s="11"/>
    </row>
    <row r="147" spans="1:59" x14ac:dyDescent="0.3">
      <c r="A147" s="215">
        <v>45231</v>
      </c>
      <c r="B147" s="58" t="s">
        <v>319</v>
      </c>
      <c r="C147" s="58"/>
      <c r="D147" s="73">
        <v>501</v>
      </c>
      <c r="E147" s="82"/>
      <c r="F147" s="5"/>
      <c r="G147" s="217">
        <v>50</v>
      </c>
      <c r="H147" s="83"/>
      <c r="I147" s="279"/>
      <c r="J147" s="280"/>
      <c r="K147" s="280"/>
      <c r="L147" s="280"/>
      <c r="M147" s="280"/>
      <c r="N147" s="280"/>
      <c r="O147" s="280"/>
      <c r="P147" s="273"/>
      <c r="Q147" s="273"/>
      <c r="R147" s="87"/>
      <c r="S147" s="87"/>
      <c r="T147" s="87"/>
      <c r="U147" s="87"/>
      <c r="V147" s="87"/>
      <c r="W147" s="92"/>
      <c r="X147" s="92"/>
      <c r="Y147" s="92"/>
      <c r="Z147" s="92"/>
      <c r="AA147" s="92"/>
      <c r="AB147" s="92"/>
      <c r="AC147" s="92"/>
      <c r="AD147" s="92"/>
      <c r="AE147" s="92"/>
      <c r="AF147" s="92"/>
      <c r="AG147" s="92"/>
      <c r="AH147" s="92"/>
      <c r="AI147" s="92"/>
      <c r="AJ147" s="92"/>
      <c r="AK147" s="92"/>
      <c r="AL147" s="92"/>
      <c r="AM147" s="92"/>
      <c r="AN147" s="92"/>
      <c r="AO147" s="92"/>
      <c r="AP147" s="92"/>
      <c r="AQ147" s="92"/>
      <c r="AR147" s="92"/>
      <c r="AS147" s="267"/>
      <c r="AT147" s="267"/>
      <c r="AU147" s="267"/>
      <c r="AV147" s="267">
        <v>50</v>
      </c>
      <c r="AW147" s="267"/>
      <c r="AX147" s="270"/>
      <c r="AY147" s="270"/>
      <c r="AZ147" s="270"/>
      <c r="BA147" s="270"/>
      <c r="BB147" s="270"/>
      <c r="BC147" s="270"/>
      <c r="BD147" s="271"/>
      <c r="BE147" s="222"/>
      <c r="BF147" s="223"/>
      <c r="BG147" s="11"/>
    </row>
    <row r="148" spans="1:59" x14ac:dyDescent="0.3">
      <c r="A148" s="215">
        <v>45231</v>
      </c>
      <c r="B148" s="58" t="s">
        <v>320</v>
      </c>
      <c r="C148" s="58"/>
      <c r="D148" s="73">
        <v>502</v>
      </c>
      <c r="E148" s="82"/>
      <c r="F148" s="5"/>
      <c r="G148" s="217">
        <v>35</v>
      </c>
      <c r="H148" s="83"/>
      <c r="I148" s="279"/>
      <c r="J148" s="280"/>
      <c r="K148" s="280"/>
      <c r="L148" s="280"/>
      <c r="M148" s="280"/>
      <c r="N148" s="280"/>
      <c r="O148" s="280"/>
      <c r="P148" s="273"/>
      <c r="Q148" s="273"/>
      <c r="R148" s="87"/>
      <c r="S148" s="87"/>
      <c r="T148" s="87"/>
      <c r="U148" s="87"/>
      <c r="V148" s="87"/>
      <c r="W148" s="92"/>
      <c r="X148" s="92"/>
      <c r="Y148" s="92"/>
      <c r="Z148" s="92"/>
      <c r="AA148" s="92"/>
      <c r="AB148" s="92"/>
      <c r="AC148" s="92"/>
      <c r="AD148" s="92"/>
      <c r="AE148" s="92"/>
      <c r="AF148" s="92"/>
      <c r="AG148" s="92"/>
      <c r="AH148" s="92"/>
      <c r="AI148" s="92"/>
      <c r="AJ148" s="92"/>
      <c r="AK148" s="92"/>
      <c r="AL148" s="92"/>
      <c r="AM148" s="92"/>
      <c r="AN148" s="92"/>
      <c r="AO148" s="92"/>
      <c r="AP148" s="92"/>
      <c r="AQ148" s="92"/>
      <c r="AR148" s="92"/>
      <c r="AS148" s="267"/>
      <c r="AT148" s="267"/>
      <c r="AU148" s="267"/>
      <c r="AV148" s="267">
        <v>35</v>
      </c>
      <c r="AW148" s="267"/>
      <c r="AX148" s="270"/>
      <c r="AY148" s="270"/>
      <c r="AZ148" s="270"/>
      <c r="BA148" s="270"/>
      <c r="BB148" s="270"/>
      <c r="BC148" s="270"/>
      <c r="BD148" s="271"/>
      <c r="BE148" s="222"/>
      <c r="BF148" s="223"/>
      <c r="BG148" s="11"/>
    </row>
    <row r="149" spans="1:59" x14ac:dyDescent="0.3">
      <c r="A149" s="215">
        <v>45231</v>
      </c>
      <c r="B149" s="58" t="s">
        <v>321</v>
      </c>
      <c r="C149" s="58"/>
      <c r="D149" s="73">
        <v>503</v>
      </c>
      <c r="E149" s="82"/>
      <c r="F149" s="5"/>
      <c r="G149" s="217">
        <v>25</v>
      </c>
      <c r="H149" s="83"/>
      <c r="I149" s="279"/>
      <c r="J149" s="280"/>
      <c r="K149" s="280"/>
      <c r="L149" s="280"/>
      <c r="M149" s="280"/>
      <c r="N149" s="280"/>
      <c r="O149" s="280"/>
      <c r="P149" s="273"/>
      <c r="Q149" s="273"/>
      <c r="R149" s="87"/>
      <c r="S149" s="87"/>
      <c r="T149" s="87"/>
      <c r="U149" s="87"/>
      <c r="V149" s="87"/>
      <c r="W149" s="92"/>
      <c r="X149" s="92"/>
      <c r="Y149" s="92"/>
      <c r="Z149" s="92"/>
      <c r="AA149" s="92"/>
      <c r="AB149" s="92"/>
      <c r="AC149" s="92"/>
      <c r="AD149" s="92"/>
      <c r="AE149" s="92"/>
      <c r="AF149" s="92"/>
      <c r="AG149" s="92"/>
      <c r="AH149" s="92"/>
      <c r="AI149" s="92"/>
      <c r="AJ149" s="92"/>
      <c r="AK149" s="92"/>
      <c r="AL149" s="92"/>
      <c r="AM149" s="92"/>
      <c r="AN149" s="92"/>
      <c r="AO149" s="92"/>
      <c r="AP149" s="92"/>
      <c r="AQ149" s="92"/>
      <c r="AR149" s="92"/>
      <c r="AS149" s="267"/>
      <c r="AT149" s="267"/>
      <c r="AU149" s="267"/>
      <c r="AV149" s="267">
        <v>25</v>
      </c>
      <c r="AW149" s="267"/>
      <c r="AX149" s="270"/>
      <c r="AY149" s="270"/>
      <c r="AZ149" s="270"/>
      <c r="BA149" s="270"/>
      <c r="BB149" s="270"/>
      <c r="BC149" s="270"/>
      <c r="BD149" s="271"/>
      <c r="BE149" s="222"/>
      <c r="BF149" s="223"/>
      <c r="BG149" s="11"/>
    </row>
    <row r="150" spans="1:59" x14ac:dyDescent="0.3">
      <c r="A150" s="215">
        <v>45231</v>
      </c>
      <c r="B150" s="58" t="s">
        <v>322</v>
      </c>
      <c r="C150" s="58"/>
      <c r="D150" s="73">
        <v>504</v>
      </c>
      <c r="E150" s="82"/>
      <c r="F150" s="5"/>
      <c r="G150" s="217">
        <v>20</v>
      </c>
      <c r="H150" s="83"/>
      <c r="I150" s="279"/>
      <c r="J150" s="280"/>
      <c r="K150" s="280"/>
      <c r="L150" s="280"/>
      <c r="M150" s="280"/>
      <c r="N150" s="280"/>
      <c r="O150" s="280"/>
      <c r="P150" s="273"/>
      <c r="Q150" s="273"/>
      <c r="R150" s="87"/>
      <c r="S150" s="87"/>
      <c r="T150" s="87"/>
      <c r="U150" s="87"/>
      <c r="V150" s="87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267"/>
      <c r="AT150" s="267"/>
      <c r="AU150" s="267"/>
      <c r="AV150" s="267">
        <v>20</v>
      </c>
      <c r="AW150" s="267"/>
      <c r="AX150" s="270"/>
      <c r="AY150" s="270"/>
      <c r="AZ150" s="270"/>
      <c r="BA150" s="270"/>
      <c r="BB150" s="270"/>
      <c r="BC150" s="270"/>
      <c r="BD150" s="271"/>
      <c r="BE150" s="50">
        <f>SUM(W131:BD150)</f>
        <v>888.8</v>
      </c>
      <c r="BF150" s="15">
        <f>SUM(I131:V150)</f>
        <v>2948.92</v>
      </c>
      <c r="BG150" s="11"/>
    </row>
    <row r="151" spans="1:59" x14ac:dyDescent="0.3">
      <c r="A151" s="215"/>
      <c r="B151" s="58"/>
      <c r="C151" s="58"/>
      <c r="D151" s="73"/>
      <c r="E151" s="82"/>
      <c r="F151" s="5"/>
      <c r="G151" s="217"/>
      <c r="H151" s="83"/>
      <c r="I151" s="279"/>
      <c r="J151" s="280"/>
      <c r="K151" s="280"/>
      <c r="L151" s="280"/>
      <c r="M151" s="280"/>
      <c r="N151" s="280"/>
      <c r="O151" s="280"/>
      <c r="P151" s="273"/>
      <c r="Q151" s="273"/>
      <c r="R151" s="87"/>
      <c r="S151" s="87"/>
      <c r="T151" s="87"/>
      <c r="U151" s="87"/>
      <c r="V151" s="87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267"/>
      <c r="AT151" s="267"/>
      <c r="AU151" s="267"/>
      <c r="AV151" s="267"/>
      <c r="AW151" s="267"/>
      <c r="AX151" s="270"/>
      <c r="AY151" s="270"/>
      <c r="AZ151" s="270"/>
      <c r="BA151" s="270"/>
      <c r="BB151" s="270"/>
      <c r="BC151" s="270"/>
      <c r="BD151" s="271"/>
      <c r="BE151" s="222"/>
      <c r="BF151" s="223"/>
      <c r="BG151" s="11"/>
    </row>
    <row r="152" spans="1:59" x14ac:dyDescent="0.3">
      <c r="A152" s="215"/>
      <c r="B152" s="58"/>
      <c r="C152" s="58"/>
      <c r="D152" s="73"/>
      <c r="E152" s="82"/>
      <c r="F152" s="5"/>
      <c r="G152" s="217"/>
      <c r="H152" s="83"/>
      <c r="I152" s="279"/>
      <c r="J152" s="280"/>
      <c r="K152" s="280"/>
      <c r="L152" s="280"/>
      <c r="M152" s="280"/>
      <c r="N152" s="280"/>
      <c r="O152" s="280"/>
      <c r="P152" s="273"/>
      <c r="Q152" s="273"/>
      <c r="R152" s="87"/>
      <c r="S152" s="87"/>
      <c r="T152" s="87"/>
      <c r="U152" s="87"/>
      <c r="V152" s="87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267"/>
      <c r="AT152" s="267"/>
      <c r="AU152" s="267"/>
      <c r="AV152" s="267"/>
      <c r="AW152" s="267"/>
      <c r="AX152" s="270"/>
      <c r="AY152" s="270"/>
      <c r="AZ152" s="270"/>
      <c r="BA152" s="270"/>
      <c r="BB152" s="270"/>
      <c r="BC152" s="270"/>
      <c r="BD152" s="271"/>
      <c r="BE152" s="222"/>
      <c r="BF152" s="223"/>
      <c r="BG152" s="11"/>
    </row>
    <row r="153" spans="1:59" x14ac:dyDescent="0.3">
      <c r="A153" s="215"/>
      <c r="B153" s="58"/>
      <c r="C153" s="58"/>
      <c r="D153" s="73"/>
      <c r="E153" s="82"/>
      <c r="F153" s="5"/>
      <c r="G153" s="217"/>
      <c r="H153" s="83"/>
      <c r="I153" s="279"/>
      <c r="J153" s="280"/>
      <c r="K153" s="280"/>
      <c r="L153" s="280"/>
      <c r="M153" s="280"/>
      <c r="N153" s="280"/>
      <c r="O153" s="280"/>
      <c r="P153" s="273"/>
      <c r="Q153" s="273"/>
      <c r="R153" s="87"/>
      <c r="S153" s="87"/>
      <c r="T153" s="87"/>
      <c r="U153" s="87"/>
      <c r="V153" s="87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267"/>
      <c r="AT153" s="267"/>
      <c r="AU153" s="267"/>
      <c r="AV153" s="267"/>
      <c r="AW153" s="267"/>
      <c r="AX153" s="270"/>
      <c r="AY153" s="270"/>
      <c r="AZ153" s="270"/>
      <c r="BA153" s="270"/>
      <c r="BB153" s="270"/>
      <c r="BC153" s="270"/>
      <c r="BD153" s="271"/>
      <c r="BE153" s="222"/>
      <c r="BF153" s="223"/>
      <c r="BG153" s="11"/>
    </row>
    <row r="154" spans="1:59" x14ac:dyDescent="0.3">
      <c r="A154" s="215"/>
      <c r="B154" s="58"/>
      <c r="C154" s="58"/>
      <c r="D154" s="73"/>
      <c r="E154" s="82"/>
      <c r="F154" s="5"/>
      <c r="G154" s="217"/>
      <c r="H154" s="83"/>
      <c r="I154" s="279"/>
      <c r="J154" s="280"/>
      <c r="K154" s="280"/>
      <c r="L154" s="280"/>
      <c r="M154" s="280"/>
      <c r="N154" s="280"/>
      <c r="O154" s="280"/>
      <c r="P154" s="273"/>
      <c r="Q154" s="273"/>
      <c r="R154" s="87"/>
      <c r="S154" s="87"/>
      <c r="T154" s="87"/>
      <c r="U154" s="87"/>
      <c r="V154" s="87"/>
      <c r="W154" s="92"/>
      <c r="X154" s="92"/>
      <c r="Y154" s="92"/>
      <c r="Z154" s="92"/>
      <c r="AA154" s="92"/>
      <c r="AB154" s="92"/>
      <c r="AC154" s="92"/>
      <c r="AD154" s="92"/>
      <c r="AE154" s="92"/>
      <c r="AF154" s="92"/>
      <c r="AG154" s="92"/>
      <c r="AH154" s="92"/>
      <c r="AI154" s="92"/>
      <c r="AJ154" s="92"/>
      <c r="AK154" s="92"/>
      <c r="AL154" s="92"/>
      <c r="AM154" s="92"/>
      <c r="AN154" s="92"/>
      <c r="AO154" s="92"/>
      <c r="AP154" s="92"/>
      <c r="AQ154" s="92"/>
      <c r="AR154" s="92"/>
      <c r="AS154" s="267"/>
      <c r="AT154" s="267"/>
      <c r="AU154" s="267"/>
      <c r="AV154" s="267"/>
      <c r="AW154" s="267"/>
      <c r="AX154" s="270"/>
      <c r="AY154" s="270"/>
      <c r="AZ154" s="270"/>
      <c r="BA154" s="270"/>
      <c r="BB154" s="270"/>
      <c r="BC154" s="270"/>
      <c r="BD154" s="271"/>
      <c r="BE154" s="50"/>
      <c r="BF154" s="15"/>
      <c r="BG154" s="11"/>
    </row>
    <row r="155" spans="1:59" x14ac:dyDescent="0.3">
      <c r="A155" s="215"/>
      <c r="B155" s="58"/>
      <c r="C155" s="58"/>
      <c r="D155" s="73"/>
      <c r="E155" s="82"/>
      <c r="F155" s="5"/>
      <c r="G155" s="217"/>
      <c r="H155" s="83"/>
      <c r="I155" s="279"/>
      <c r="J155" s="280"/>
      <c r="K155" s="280"/>
      <c r="L155" s="280"/>
      <c r="M155" s="280"/>
      <c r="N155" s="280"/>
      <c r="O155" s="280"/>
      <c r="P155" s="273"/>
      <c r="Q155" s="273"/>
      <c r="R155" s="87"/>
      <c r="S155" s="87"/>
      <c r="T155" s="87"/>
      <c r="U155" s="87"/>
      <c r="V155" s="87"/>
      <c r="W155" s="92"/>
      <c r="X155" s="92"/>
      <c r="Y155" s="92"/>
      <c r="Z155" s="92"/>
      <c r="AA155" s="92"/>
      <c r="AB155" s="92"/>
      <c r="AC155" s="92"/>
      <c r="AD155" s="92"/>
      <c r="AE155" s="92"/>
      <c r="AF155" s="92"/>
      <c r="AG155" s="92"/>
      <c r="AH155" s="92"/>
      <c r="AI155" s="92"/>
      <c r="AJ155" s="92"/>
      <c r="AK155" s="92"/>
      <c r="AL155" s="92"/>
      <c r="AM155" s="92"/>
      <c r="AN155" s="92"/>
      <c r="AO155" s="92"/>
      <c r="AP155" s="92"/>
      <c r="AQ155" s="92"/>
      <c r="AR155" s="92"/>
      <c r="AS155" s="267"/>
      <c r="AT155" s="267"/>
      <c r="AU155" s="267"/>
      <c r="AV155" s="267"/>
      <c r="AW155" s="267"/>
      <c r="AX155" s="270"/>
      <c r="AY155" s="270"/>
      <c r="AZ155" s="270"/>
      <c r="BA155" s="270"/>
      <c r="BB155" s="270"/>
      <c r="BC155" s="270"/>
      <c r="BD155" s="271"/>
      <c r="BE155" s="50"/>
      <c r="BF155" s="15"/>
      <c r="BG155" s="11"/>
    </row>
    <row r="156" spans="1:59" x14ac:dyDescent="0.3">
      <c r="A156" s="215"/>
      <c r="B156" s="58"/>
      <c r="C156" s="58"/>
      <c r="D156" s="73"/>
      <c r="E156" s="82"/>
      <c r="F156" s="5"/>
      <c r="G156" s="59"/>
      <c r="H156" s="83"/>
      <c r="I156" s="279"/>
      <c r="J156" s="280"/>
      <c r="K156" s="280"/>
      <c r="L156" s="280"/>
      <c r="M156" s="280"/>
      <c r="N156" s="280"/>
      <c r="O156" s="280"/>
      <c r="P156" s="273"/>
      <c r="Q156" s="273"/>
      <c r="R156" s="87"/>
      <c r="S156" s="87"/>
      <c r="T156" s="87"/>
      <c r="U156" s="87"/>
      <c r="V156" s="87"/>
      <c r="W156" s="92"/>
      <c r="X156" s="92"/>
      <c r="Y156" s="92"/>
      <c r="Z156" s="92"/>
      <c r="AA156" s="92"/>
      <c r="AB156" s="92"/>
      <c r="AC156" s="92"/>
      <c r="AD156" s="92"/>
      <c r="AE156" s="92"/>
      <c r="AF156" s="92"/>
      <c r="AG156" s="92"/>
      <c r="AH156" s="92"/>
      <c r="AI156" s="92"/>
      <c r="AJ156" s="92"/>
      <c r="AK156" s="92"/>
      <c r="AL156" s="92"/>
      <c r="AM156" s="92"/>
      <c r="AN156" s="92"/>
      <c r="AO156" s="92"/>
      <c r="AP156" s="92"/>
      <c r="AQ156" s="92"/>
      <c r="AR156" s="92"/>
      <c r="AS156" s="267"/>
      <c r="AT156" s="267"/>
      <c r="AU156" s="267"/>
      <c r="AV156" s="267"/>
      <c r="AW156" s="267"/>
      <c r="AX156" s="270"/>
      <c r="AY156" s="270"/>
      <c r="AZ156" s="270"/>
      <c r="BA156" s="270"/>
      <c r="BB156" s="270"/>
      <c r="BC156" s="270"/>
      <c r="BD156" s="271"/>
      <c r="BE156" s="222"/>
      <c r="BF156" s="223"/>
      <c r="BG156" s="11"/>
    </row>
    <row r="157" spans="1:59" x14ac:dyDescent="0.3">
      <c r="A157" s="215"/>
      <c r="B157" s="58"/>
      <c r="C157" s="58"/>
      <c r="D157" s="73"/>
      <c r="E157" s="82"/>
      <c r="F157" s="5"/>
      <c r="G157" s="59"/>
      <c r="H157" s="83"/>
      <c r="I157" s="279"/>
      <c r="J157" s="280"/>
      <c r="K157" s="280"/>
      <c r="L157" s="280"/>
      <c r="M157" s="280"/>
      <c r="N157" s="280"/>
      <c r="O157" s="280"/>
      <c r="P157" s="273"/>
      <c r="Q157" s="273"/>
      <c r="R157" s="87"/>
      <c r="S157" s="87"/>
      <c r="T157" s="87"/>
      <c r="U157" s="87"/>
      <c r="V157" s="87"/>
      <c r="W157" s="92"/>
      <c r="X157" s="92"/>
      <c r="Y157" s="92"/>
      <c r="Z157" s="92"/>
      <c r="AA157" s="92"/>
      <c r="AB157" s="92"/>
      <c r="AC157" s="92"/>
      <c r="AD157" s="92"/>
      <c r="AE157" s="92"/>
      <c r="AF157" s="92"/>
      <c r="AG157" s="92"/>
      <c r="AH157" s="92"/>
      <c r="AI157" s="92"/>
      <c r="AJ157" s="92"/>
      <c r="AK157" s="92"/>
      <c r="AL157" s="92"/>
      <c r="AM157" s="92"/>
      <c r="AN157" s="92"/>
      <c r="AO157" s="92"/>
      <c r="AP157" s="92"/>
      <c r="AQ157" s="92"/>
      <c r="AR157" s="92"/>
      <c r="AS157" s="267"/>
      <c r="AT157" s="267"/>
      <c r="AU157" s="267"/>
      <c r="AV157" s="267"/>
      <c r="AW157" s="267"/>
      <c r="AX157" s="270"/>
      <c r="AY157" s="270"/>
      <c r="AZ157" s="270"/>
      <c r="BA157" s="270"/>
      <c r="BB157" s="270"/>
      <c r="BC157" s="270"/>
      <c r="BD157" s="271"/>
      <c r="BE157" s="222"/>
      <c r="BF157" s="223"/>
      <c r="BG157" s="11"/>
    </row>
    <row r="158" spans="1:59" x14ac:dyDescent="0.3">
      <c r="A158" s="215"/>
      <c r="B158" s="58"/>
      <c r="C158" s="58"/>
      <c r="D158" s="73"/>
      <c r="E158" s="82"/>
      <c r="F158" s="5"/>
      <c r="G158" s="59"/>
      <c r="H158" s="83"/>
      <c r="I158" s="279"/>
      <c r="J158" s="280"/>
      <c r="K158" s="280"/>
      <c r="L158" s="280"/>
      <c r="M158" s="280"/>
      <c r="N158" s="280"/>
      <c r="O158" s="280"/>
      <c r="P158" s="273"/>
      <c r="Q158" s="273"/>
      <c r="R158" s="87"/>
      <c r="S158" s="87"/>
      <c r="T158" s="87"/>
      <c r="U158" s="87"/>
      <c r="V158" s="87"/>
      <c r="W158" s="92"/>
      <c r="X158" s="92"/>
      <c r="Y158" s="92"/>
      <c r="Z158" s="92"/>
      <c r="AA158" s="92"/>
      <c r="AB158" s="92"/>
      <c r="AC158" s="92"/>
      <c r="AD158" s="92"/>
      <c r="AE158" s="92"/>
      <c r="AF158" s="92"/>
      <c r="AG158" s="92"/>
      <c r="AH158" s="92"/>
      <c r="AI158" s="92"/>
      <c r="AJ158" s="92"/>
      <c r="AK158" s="92"/>
      <c r="AL158" s="92"/>
      <c r="AM158" s="92"/>
      <c r="AN158" s="92"/>
      <c r="AO158" s="92"/>
      <c r="AP158" s="92"/>
      <c r="AQ158" s="92"/>
      <c r="AR158" s="92"/>
      <c r="AS158" s="267"/>
      <c r="AT158" s="267"/>
      <c r="AU158" s="267"/>
      <c r="AV158" s="267"/>
      <c r="AW158" s="267"/>
      <c r="AX158" s="270"/>
      <c r="AY158" s="270"/>
      <c r="AZ158" s="270"/>
      <c r="BA158" s="270"/>
      <c r="BB158" s="270"/>
      <c r="BC158" s="270"/>
      <c r="BD158" s="271"/>
      <c r="BE158" s="222"/>
      <c r="BF158" s="223"/>
      <c r="BG158" s="11"/>
    </row>
    <row r="159" spans="1:59" x14ac:dyDescent="0.3">
      <c r="A159" s="215"/>
      <c r="B159" s="58"/>
      <c r="C159" s="58"/>
      <c r="D159" s="73"/>
      <c r="E159" s="82"/>
      <c r="F159" s="5"/>
      <c r="G159" s="59"/>
      <c r="H159" s="83"/>
      <c r="I159" s="279"/>
      <c r="J159" s="280"/>
      <c r="K159" s="280"/>
      <c r="L159" s="280"/>
      <c r="M159" s="280"/>
      <c r="N159" s="280"/>
      <c r="O159" s="280"/>
      <c r="P159" s="273"/>
      <c r="Q159" s="273"/>
      <c r="R159" s="87"/>
      <c r="S159" s="87"/>
      <c r="T159" s="87"/>
      <c r="U159" s="87"/>
      <c r="V159" s="87"/>
      <c r="W159" s="92"/>
      <c r="X159" s="92"/>
      <c r="Y159" s="92"/>
      <c r="Z159" s="92"/>
      <c r="AA159" s="92"/>
      <c r="AB159" s="92"/>
      <c r="AC159" s="92"/>
      <c r="AD159" s="92"/>
      <c r="AE159" s="92"/>
      <c r="AF159" s="92"/>
      <c r="AG159" s="92"/>
      <c r="AH159" s="92"/>
      <c r="AI159" s="92"/>
      <c r="AJ159" s="92"/>
      <c r="AK159" s="92"/>
      <c r="AL159" s="92"/>
      <c r="AM159" s="92"/>
      <c r="AN159" s="92"/>
      <c r="AO159" s="92"/>
      <c r="AP159" s="92"/>
      <c r="AQ159" s="92"/>
      <c r="AR159" s="92"/>
      <c r="AS159" s="267"/>
      <c r="AT159" s="267"/>
      <c r="AU159" s="267"/>
      <c r="AV159" s="267"/>
      <c r="AW159" s="267"/>
      <c r="AX159" s="270"/>
      <c r="AY159" s="270"/>
      <c r="AZ159" s="270"/>
      <c r="BA159" s="270"/>
      <c r="BB159" s="270"/>
      <c r="BC159" s="270"/>
      <c r="BD159" s="271"/>
      <c r="BE159" s="222"/>
      <c r="BF159" s="223"/>
      <c r="BG159" s="11"/>
    </row>
    <row r="160" spans="1:59" x14ac:dyDescent="0.3">
      <c r="A160" s="215"/>
      <c r="B160" s="58"/>
      <c r="C160" s="58"/>
      <c r="D160" s="73"/>
      <c r="E160" s="82"/>
      <c r="F160" s="5"/>
      <c r="G160" s="59"/>
      <c r="H160" s="83"/>
      <c r="I160" s="279"/>
      <c r="J160" s="280"/>
      <c r="K160" s="280"/>
      <c r="L160" s="280"/>
      <c r="M160" s="280"/>
      <c r="N160" s="280"/>
      <c r="O160" s="280"/>
      <c r="P160" s="273"/>
      <c r="Q160" s="273"/>
      <c r="R160" s="87"/>
      <c r="S160" s="87"/>
      <c r="T160" s="87"/>
      <c r="U160" s="87"/>
      <c r="V160" s="87"/>
      <c r="W160" s="92"/>
      <c r="X160" s="92"/>
      <c r="Y160" s="92"/>
      <c r="Z160" s="92"/>
      <c r="AA160" s="92"/>
      <c r="AB160" s="92"/>
      <c r="AC160" s="92"/>
      <c r="AD160" s="92"/>
      <c r="AE160" s="92"/>
      <c r="AF160" s="92"/>
      <c r="AG160" s="92"/>
      <c r="AH160" s="92"/>
      <c r="AI160" s="92"/>
      <c r="AJ160" s="92"/>
      <c r="AK160" s="92"/>
      <c r="AL160" s="92"/>
      <c r="AM160" s="92"/>
      <c r="AN160" s="92"/>
      <c r="AO160" s="92"/>
      <c r="AP160" s="92"/>
      <c r="AQ160" s="92"/>
      <c r="AR160" s="92"/>
      <c r="AS160" s="267"/>
      <c r="AT160" s="267"/>
      <c r="AU160" s="267"/>
      <c r="AV160" s="267"/>
      <c r="AW160" s="267"/>
      <c r="AX160" s="270"/>
      <c r="AY160" s="270"/>
      <c r="AZ160" s="270"/>
      <c r="BA160" s="270"/>
      <c r="BB160" s="270"/>
      <c r="BC160" s="270"/>
      <c r="BD160" s="271"/>
      <c r="BE160" s="50"/>
      <c r="BF160" s="15"/>
      <c r="BG160" s="11"/>
    </row>
    <row r="161" spans="1:59" x14ac:dyDescent="0.3">
      <c r="A161" s="215"/>
      <c r="B161" s="58"/>
      <c r="C161" s="58"/>
      <c r="D161" s="73"/>
      <c r="E161" s="82"/>
      <c r="F161" s="5"/>
      <c r="G161" s="59"/>
      <c r="H161" s="83"/>
      <c r="I161" s="279"/>
      <c r="J161" s="280"/>
      <c r="K161" s="280"/>
      <c r="L161" s="280"/>
      <c r="M161" s="280"/>
      <c r="N161" s="280"/>
      <c r="O161" s="280"/>
      <c r="P161" s="273"/>
      <c r="Q161" s="273"/>
      <c r="R161" s="87"/>
      <c r="S161" s="87"/>
      <c r="T161" s="87"/>
      <c r="U161" s="87"/>
      <c r="V161" s="87"/>
      <c r="W161" s="92"/>
      <c r="X161" s="92"/>
      <c r="Y161" s="92"/>
      <c r="Z161" s="92"/>
      <c r="AA161" s="92"/>
      <c r="AB161" s="92"/>
      <c r="AC161" s="92"/>
      <c r="AD161" s="92"/>
      <c r="AE161" s="92"/>
      <c r="AF161" s="92"/>
      <c r="AG161" s="92"/>
      <c r="AH161" s="92"/>
      <c r="AI161" s="92"/>
      <c r="AJ161" s="92"/>
      <c r="AK161" s="92"/>
      <c r="AL161" s="92"/>
      <c r="AM161" s="92"/>
      <c r="AN161" s="92"/>
      <c r="AO161" s="92"/>
      <c r="AP161" s="92"/>
      <c r="AQ161" s="92"/>
      <c r="AR161" s="92"/>
      <c r="AS161" s="267"/>
      <c r="AT161" s="267"/>
      <c r="AU161" s="267"/>
      <c r="AV161" s="267"/>
      <c r="AW161" s="267"/>
      <c r="AX161" s="270"/>
      <c r="AY161" s="270"/>
      <c r="AZ161" s="270"/>
      <c r="BA161" s="270"/>
      <c r="BB161" s="270"/>
      <c r="BC161" s="270"/>
      <c r="BD161" s="271"/>
      <c r="BE161" s="50"/>
      <c r="BF161" s="15"/>
      <c r="BG161" s="11"/>
    </row>
    <row r="162" spans="1:59" x14ac:dyDescent="0.3">
      <c r="A162" s="215"/>
      <c r="B162" s="58"/>
      <c r="C162" s="58"/>
      <c r="D162" s="73"/>
      <c r="E162" s="82"/>
      <c r="F162" s="5"/>
      <c r="G162" s="59"/>
      <c r="H162" s="83"/>
      <c r="I162" s="279"/>
      <c r="J162" s="280"/>
      <c r="K162" s="280"/>
      <c r="L162" s="280"/>
      <c r="M162" s="280"/>
      <c r="N162" s="280"/>
      <c r="O162" s="280"/>
      <c r="P162" s="273"/>
      <c r="Q162" s="273"/>
      <c r="R162" s="87"/>
      <c r="S162" s="87"/>
      <c r="T162" s="87"/>
      <c r="U162" s="87"/>
      <c r="V162" s="87"/>
      <c r="W162" s="92"/>
      <c r="X162" s="92"/>
      <c r="Y162" s="92"/>
      <c r="Z162" s="92"/>
      <c r="AA162" s="92"/>
      <c r="AB162" s="92"/>
      <c r="AC162" s="92"/>
      <c r="AD162" s="92"/>
      <c r="AE162" s="92"/>
      <c r="AF162" s="92"/>
      <c r="AG162" s="92"/>
      <c r="AH162" s="92"/>
      <c r="AI162" s="92"/>
      <c r="AJ162" s="92"/>
      <c r="AK162" s="92"/>
      <c r="AL162" s="92"/>
      <c r="AM162" s="92"/>
      <c r="AN162" s="92"/>
      <c r="AO162" s="92"/>
      <c r="AP162" s="92"/>
      <c r="AQ162" s="92"/>
      <c r="AR162" s="92"/>
      <c r="AS162" s="267"/>
      <c r="AT162" s="267"/>
      <c r="AU162" s="267"/>
      <c r="AV162" s="267"/>
      <c r="AW162" s="267"/>
      <c r="AX162" s="270"/>
      <c r="AY162" s="270"/>
      <c r="AZ162" s="270"/>
      <c r="BA162" s="270"/>
      <c r="BB162" s="270"/>
      <c r="BC162" s="270"/>
      <c r="BD162" s="271"/>
      <c r="BE162" s="50"/>
      <c r="BF162" s="15"/>
      <c r="BG162" s="11"/>
    </row>
    <row r="163" spans="1:59" x14ac:dyDescent="0.3">
      <c r="A163" s="215"/>
      <c r="B163" s="58"/>
      <c r="C163" s="58"/>
      <c r="D163" s="73"/>
      <c r="E163" s="82"/>
      <c r="F163" s="5"/>
      <c r="G163" s="59"/>
      <c r="H163" s="83"/>
      <c r="I163" s="279"/>
      <c r="J163" s="280"/>
      <c r="K163" s="280"/>
      <c r="L163" s="280"/>
      <c r="M163" s="280"/>
      <c r="N163" s="280"/>
      <c r="O163" s="280"/>
      <c r="P163" s="273"/>
      <c r="Q163" s="273"/>
      <c r="R163" s="87"/>
      <c r="S163" s="87"/>
      <c r="T163" s="87"/>
      <c r="U163" s="87"/>
      <c r="V163" s="87"/>
      <c r="W163" s="92"/>
      <c r="X163" s="92"/>
      <c r="Y163" s="92"/>
      <c r="Z163" s="92"/>
      <c r="AA163" s="92"/>
      <c r="AB163" s="92"/>
      <c r="AC163" s="92"/>
      <c r="AD163" s="92"/>
      <c r="AE163" s="92"/>
      <c r="AF163" s="92"/>
      <c r="AG163" s="92"/>
      <c r="AH163" s="92"/>
      <c r="AI163" s="92"/>
      <c r="AJ163" s="92"/>
      <c r="AK163" s="92"/>
      <c r="AL163" s="92"/>
      <c r="AM163" s="92"/>
      <c r="AN163" s="92"/>
      <c r="AO163" s="92"/>
      <c r="AP163" s="92"/>
      <c r="AQ163" s="92"/>
      <c r="AR163" s="92"/>
      <c r="AS163" s="267"/>
      <c r="AT163" s="267"/>
      <c r="AU163" s="267"/>
      <c r="AV163" s="267"/>
      <c r="AW163" s="267"/>
      <c r="AX163" s="270"/>
      <c r="AY163" s="270"/>
      <c r="AZ163" s="270"/>
      <c r="BA163" s="270"/>
      <c r="BB163" s="270"/>
      <c r="BC163" s="270"/>
      <c r="BD163" s="271"/>
      <c r="BE163" s="50"/>
      <c r="BF163" s="15"/>
      <c r="BG163" s="11"/>
    </row>
    <row r="164" spans="1:59" x14ac:dyDescent="0.3">
      <c r="A164" s="215"/>
      <c r="B164" s="58"/>
      <c r="C164" s="58"/>
      <c r="D164" s="73"/>
      <c r="E164" s="82"/>
      <c r="F164" s="5"/>
      <c r="G164" s="59"/>
      <c r="H164" s="83"/>
      <c r="I164" s="279"/>
      <c r="J164" s="280"/>
      <c r="K164" s="280"/>
      <c r="L164" s="280"/>
      <c r="M164" s="280"/>
      <c r="N164" s="280"/>
      <c r="O164" s="280"/>
      <c r="P164" s="273"/>
      <c r="Q164" s="273"/>
      <c r="R164" s="87"/>
      <c r="S164" s="87"/>
      <c r="T164" s="87"/>
      <c r="U164" s="87"/>
      <c r="V164" s="87"/>
      <c r="W164" s="92"/>
      <c r="X164" s="92"/>
      <c r="Y164" s="92"/>
      <c r="Z164" s="92"/>
      <c r="AA164" s="92"/>
      <c r="AB164" s="92"/>
      <c r="AC164" s="92"/>
      <c r="AD164" s="92"/>
      <c r="AE164" s="92"/>
      <c r="AF164" s="92"/>
      <c r="AG164" s="92"/>
      <c r="AH164" s="92"/>
      <c r="AI164" s="92"/>
      <c r="AJ164" s="92"/>
      <c r="AK164" s="92"/>
      <c r="AL164" s="92"/>
      <c r="AM164" s="92"/>
      <c r="AN164" s="92"/>
      <c r="AO164" s="92"/>
      <c r="AP164" s="92"/>
      <c r="AQ164" s="92"/>
      <c r="AR164" s="92"/>
      <c r="AS164" s="267"/>
      <c r="AT164" s="267"/>
      <c r="AU164" s="267"/>
      <c r="AV164" s="267"/>
      <c r="AW164" s="267"/>
      <c r="AX164" s="270"/>
      <c r="AY164" s="270"/>
      <c r="AZ164" s="270"/>
      <c r="BA164" s="270"/>
      <c r="BB164" s="270"/>
      <c r="BC164" s="270"/>
      <c r="BD164" s="271"/>
      <c r="BE164" s="50"/>
      <c r="BF164" s="15"/>
      <c r="BG164" s="11"/>
    </row>
    <row r="165" spans="1:59" x14ac:dyDescent="0.3">
      <c r="A165" s="215"/>
      <c r="B165" s="58"/>
      <c r="C165" s="58"/>
      <c r="D165" s="73"/>
      <c r="E165" s="82"/>
      <c r="F165" s="5"/>
      <c r="G165" s="59"/>
      <c r="H165" s="83"/>
      <c r="I165" s="279"/>
      <c r="J165" s="280"/>
      <c r="K165" s="280"/>
      <c r="L165" s="280"/>
      <c r="M165" s="280"/>
      <c r="N165" s="280"/>
      <c r="O165" s="280"/>
      <c r="P165" s="273"/>
      <c r="Q165" s="273"/>
      <c r="R165" s="87"/>
      <c r="S165" s="87"/>
      <c r="T165" s="87"/>
      <c r="U165" s="87"/>
      <c r="V165" s="87"/>
      <c r="W165" s="92"/>
      <c r="X165" s="92"/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267"/>
      <c r="AT165" s="267"/>
      <c r="AU165" s="267"/>
      <c r="AV165" s="267"/>
      <c r="AW165" s="267"/>
      <c r="AX165" s="270"/>
      <c r="AY165" s="270"/>
      <c r="AZ165" s="270"/>
      <c r="BA165" s="270"/>
      <c r="BB165" s="270"/>
      <c r="BC165" s="270"/>
      <c r="BD165" s="271"/>
      <c r="BE165" s="222"/>
      <c r="BF165" s="223"/>
      <c r="BG165" s="11"/>
    </row>
    <row r="166" spans="1:59" x14ac:dyDescent="0.3">
      <c r="A166" s="215"/>
      <c r="B166" s="58"/>
      <c r="C166" s="58"/>
      <c r="D166" s="73"/>
      <c r="E166" s="82"/>
      <c r="F166" s="239"/>
      <c r="G166" s="234"/>
      <c r="H166" s="83"/>
      <c r="I166" s="279"/>
      <c r="J166" s="279"/>
      <c r="K166" s="279"/>
      <c r="L166" s="279"/>
      <c r="M166" s="279"/>
      <c r="N166" s="279"/>
      <c r="O166" s="279"/>
      <c r="P166" s="275"/>
      <c r="Q166" s="275"/>
      <c r="R166" s="86"/>
      <c r="S166" s="86"/>
      <c r="T166" s="86"/>
      <c r="U166" s="86"/>
      <c r="V166" s="86"/>
      <c r="W166" s="240"/>
      <c r="X166" s="240"/>
      <c r="Y166" s="240"/>
      <c r="Z166" s="240"/>
      <c r="AA166" s="240"/>
      <c r="AB166" s="240"/>
      <c r="AC166" s="240"/>
      <c r="AD166" s="240"/>
      <c r="AE166" s="240"/>
      <c r="AF166" s="240"/>
      <c r="AG166" s="240"/>
      <c r="AH166" s="240"/>
      <c r="AI166" s="240"/>
      <c r="AJ166" s="240"/>
      <c r="AK166" s="240"/>
      <c r="AL166" s="240"/>
      <c r="AM166" s="240"/>
      <c r="AN166" s="240"/>
      <c r="AO166" s="240"/>
      <c r="AP166" s="240"/>
      <c r="AQ166" s="240"/>
      <c r="AR166" s="240"/>
      <c r="AS166" s="268"/>
      <c r="AT166" s="268"/>
      <c r="AU166" s="268"/>
      <c r="AV166" s="268"/>
      <c r="AW166" s="268"/>
      <c r="AX166" s="271"/>
      <c r="AY166" s="271"/>
      <c r="AZ166" s="271"/>
      <c r="BA166" s="271"/>
      <c r="BB166" s="271"/>
      <c r="BC166" s="271"/>
      <c r="BD166" s="271"/>
      <c r="BE166" s="241"/>
      <c r="BF166" s="242"/>
      <c r="BG166" s="11"/>
    </row>
    <row r="167" spans="1:59" x14ac:dyDescent="0.3">
      <c r="A167" s="238"/>
      <c r="B167" s="58"/>
      <c r="C167" s="58"/>
      <c r="D167" s="73"/>
      <c r="E167" s="82"/>
      <c r="F167" s="239"/>
      <c r="G167" s="234"/>
      <c r="H167" s="83"/>
      <c r="I167" s="279"/>
      <c r="J167" s="279"/>
      <c r="K167" s="279"/>
      <c r="L167" s="279"/>
      <c r="M167" s="279"/>
      <c r="N167" s="279"/>
      <c r="O167" s="279"/>
      <c r="P167" s="275"/>
      <c r="Q167" s="275"/>
      <c r="R167" s="86"/>
      <c r="S167" s="86"/>
      <c r="T167" s="86"/>
      <c r="U167" s="86"/>
      <c r="V167" s="86"/>
      <c r="W167" s="240"/>
      <c r="X167" s="240"/>
      <c r="Y167" s="240"/>
      <c r="Z167" s="240"/>
      <c r="AA167" s="240"/>
      <c r="AB167" s="240"/>
      <c r="AC167" s="240"/>
      <c r="AD167" s="240"/>
      <c r="AE167" s="240"/>
      <c r="AF167" s="240"/>
      <c r="AG167" s="240"/>
      <c r="AH167" s="240"/>
      <c r="AI167" s="240"/>
      <c r="AJ167" s="240"/>
      <c r="AK167" s="240"/>
      <c r="AL167" s="240"/>
      <c r="AM167" s="240"/>
      <c r="AN167" s="240"/>
      <c r="AO167" s="240"/>
      <c r="AP167" s="240"/>
      <c r="AQ167" s="240"/>
      <c r="AR167" s="240"/>
      <c r="AS167" s="268"/>
      <c r="AT167" s="268"/>
      <c r="AU167" s="268"/>
      <c r="AV167" s="268"/>
      <c r="AW167" s="268"/>
      <c r="AX167" s="271"/>
      <c r="AY167" s="271"/>
      <c r="AZ167" s="271"/>
      <c r="BA167" s="271"/>
      <c r="BB167" s="271"/>
      <c r="BC167" s="271"/>
      <c r="BD167" s="271"/>
      <c r="BE167" s="241"/>
      <c r="BF167" s="242"/>
      <c r="BG167" s="11"/>
    </row>
    <row r="168" spans="1:59" x14ac:dyDescent="0.3">
      <c r="A168" s="238"/>
      <c r="B168" s="58"/>
      <c r="C168" s="58"/>
      <c r="D168" s="73"/>
      <c r="E168" s="82"/>
      <c r="F168" s="239"/>
      <c r="G168" s="234"/>
      <c r="H168" s="83"/>
      <c r="I168" s="279"/>
      <c r="J168" s="279"/>
      <c r="K168" s="279"/>
      <c r="L168" s="279"/>
      <c r="M168" s="279"/>
      <c r="N168" s="279"/>
      <c r="O168" s="279"/>
      <c r="P168" s="275"/>
      <c r="Q168" s="275"/>
      <c r="R168" s="86"/>
      <c r="S168" s="86"/>
      <c r="T168" s="86"/>
      <c r="U168" s="86"/>
      <c r="V168" s="86"/>
      <c r="W168" s="240"/>
      <c r="X168" s="240"/>
      <c r="Y168" s="240"/>
      <c r="Z168" s="240"/>
      <c r="AA168" s="240"/>
      <c r="AB168" s="240"/>
      <c r="AC168" s="240"/>
      <c r="AD168" s="240"/>
      <c r="AE168" s="240"/>
      <c r="AF168" s="240"/>
      <c r="AG168" s="240"/>
      <c r="AH168" s="240"/>
      <c r="AI168" s="240"/>
      <c r="AJ168" s="240"/>
      <c r="AK168" s="240"/>
      <c r="AL168" s="240"/>
      <c r="AM168" s="240"/>
      <c r="AN168" s="240"/>
      <c r="AO168" s="240"/>
      <c r="AP168" s="240"/>
      <c r="AQ168" s="240"/>
      <c r="AR168" s="240"/>
      <c r="AS168" s="268"/>
      <c r="AT168" s="268"/>
      <c r="AU168" s="268"/>
      <c r="AV168" s="268"/>
      <c r="AW168" s="268"/>
      <c r="AX168" s="271"/>
      <c r="AY168" s="271"/>
      <c r="AZ168" s="271"/>
      <c r="BA168" s="271"/>
      <c r="BB168" s="271"/>
      <c r="BC168" s="271"/>
      <c r="BD168" s="271"/>
      <c r="BE168" s="241"/>
      <c r="BF168" s="242"/>
      <c r="BG168" s="11"/>
    </row>
    <row r="169" spans="1:59" x14ac:dyDescent="0.3">
      <c r="A169" s="238"/>
      <c r="B169" s="58"/>
      <c r="C169" s="58"/>
      <c r="D169" s="73"/>
      <c r="E169" s="214"/>
      <c r="F169" s="239"/>
      <c r="G169" s="234"/>
      <c r="H169" s="83"/>
      <c r="I169" s="279"/>
      <c r="J169" s="279"/>
      <c r="K169" s="279"/>
      <c r="L169" s="279"/>
      <c r="M169" s="279"/>
      <c r="N169" s="279"/>
      <c r="O169" s="279"/>
      <c r="P169" s="275"/>
      <c r="Q169" s="275"/>
      <c r="R169" s="86"/>
      <c r="S169" s="86"/>
      <c r="T169" s="86"/>
      <c r="U169" s="86"/>
      <c r="V169" s="86"/>
      <c r="W169" s="240"/>
      <c r="X169" s="240"/>
      <c r="Y169" s="240"/>
      <c r="Z169" s="240"/>
      <c r="AA169" s="240"/>
      <c r="AB169" s="240"/>
      <c r="AC169" s="240"/>
      <c r="AD169" s="240"/>
      <c r="AE169" s="240"/>
      <c r="AF169" s="240"/>
      <c r="AG169" s="240"/>
      <c r="AH169" s="240"/>
      <c r="AI169" s="240"/>
      <c r="AJ169" s="240"/>
      <c r="AK169" s="240"/>
      <c r="AL169" s="240"/>
      <c r="AM169" s="240"/>
      <c r="AN169" s="240"/>
      <c r="AO169" s="240"/>
      <c r="AP169" s="240"/>
      <c r="AQ169" s="240"/>
      <c r="AR169" s="240"/>
      <c r="AS169" s="268"/>
      <c r="AT169" s="268"/>
      <c r="AU169" s="268"/>
      <c r="AV169" s="268"/>
      <c r="AW169" s="268"/>
      <c r="AX169" s="271"/>
      <c r="AY169" s="271"/>
      <c r="AZ169" s="271"/>
      <c r="BA169" s="271"/>
      <c r="BB169" s="271"/>
      <c r="BC169" s="271"/>
      <c r="BD169" s="271"/>
      <c r="BE169" s="241"/>
      <c r="BF169" s="242"/>
      <c r="BG169" s="11"/>
    </row>
    <row r="170" spans="1:59" x14ac:dyDescent="0.3">
      <c r="A170" s="238"/>
      <c r="B170" s="58"/>
      <c r="C170" s="58"/>
      <c r="D170" s="73"/>
      <c r="E170" s="82"/>
      <c r="F170" s="239"/>
      <c r="G170" s="243"/>
      <c r="H170" s="83"/>
      <c r="I170" s="279"/>
      <c r="J170" s="279"/>
      <c r="K170" s="279"/>
      <c r="L170" s="279"/>
      <c r="M170" s="279"/>
      <c r="N170" s="279"/>
      <c r="O170" s="279"/>
      <c r="P170" s="275"/>
      <c r="Q170" s="275"/>
      <c r="R170" s="86"/>
      <c r="S170" s="86"/>
      <c r="T170" s="86"/>
      <c r="U170" s="86"/>
      <c r="V170" s="86"/>
      <c r="W170" s="240"/>
      <c r="X170" s="240"/>
      <c r="Y170" s="240"/>
      <c r="Z170" s="240"/>
      <c r="AA170" s="240"/>
      <c r="AB170" s="240"/>
      <c r="AC170" s="240"/>
      <c r="AD170" s="240"/>
      <c r="AE170" s="240"/>
      <c r="AF170" s="240"/>
      <c r="AG170" s="240"/>
      <c r="AH170" s="240"/>
      <c r="AI170" s="240"/>
      <c r="AJ170" s="240"/>
      <c r="AK170" s="240"/>
      <c r="AL170" s="240"/>
      <c r="AM170" s="240"/>
      <c r="AN170" s="240"/>
      <c r="AO170" s="240"/>
      <c r="AP170" s="240"/>
      <c r="AQ170" s="240"/>
      <c r="AR170" s="240"/>
      <c r="AS170" s="268"/>
      <c r="AT170" s="268"/>
      <c r="AU170" s="268"/>
      <c r="AV170" s="268"/>
      <c r="AW170" s="268"/>
      <c r="AX170" s="271"/>
      <c r="AY170" s="271"/>
      <c r="AZ170" s="271"/>
      <c r="BA170" s="271"/>
      <c r="BB170" s="271"/>
      <c r="BC170" s="271"/>
      <c r="BD170" s="271"/>
      <c r="BE170" s="241"/>
      <c r="BF170" s="242"/>
      <c r="BG170" s="11"/>
    </row>
    <row r="171" spans="1:59" x14ac:dyDescent="0.3">
      <c r="A171" s="238"/>
      <c r="B171" s="58"/>
      <c r="C171" s="58"/>
      <c r="D171" s="73"/>
      <c r="E171" s="82"/>
      <c r="F171" s="239"/>
      <c r="G171" s="243"/>
      <c r="H171" s="83"/>
      <c r="I171" s="279"/>
      <c r="J171" s="279"/>
      <c r="K171" s="279"/>
      <c r="L171" s="279"/>
      <c r="M171" s="279"/>
      <c r="N171" s="279"/>
      <c r="O171" s="279"/>
      <c r="P171" s="275"/>
      <c r="Q171" s="275"/>
      <c r="R171" s="86"/>
      <c r="S171" s="86"/>
      <c r="T171" s="86"/>
      <c r="U171" s="86"/>
      <c r="V171" s="86"/>
      <c r="W171" s="240"/>
      <c r="X171" s="240"/>
      <c r="Y171" s="240"/>
      <c r="Z171" s="240"/>
      <c r="AA171" s="240"/>
      <c r="AB171" s="240"/>
      <c r="AC171" s="240"/>
      <c r="AD171" s="240"/>
      <c r="AE171" s="240"/>
      <c r="AF171" s="240"/>
      <c r="AG171" s="240"/>
      <c r="AH171" s="240"/>
      <c r="AI171" s="240"/>
      <c r="AJ171" s="240"/>
      <c r="AK171" s="240"/>
      <c r="AL171" s="240"/>
      <c r="AM171" s="240"/>
      <c r="AN171" s="240"/>
      <c r="AO171" s="240"/>
      <c r="AP171" s="240"/>
      <c r="AQ171" s="240"/>
      <c r="AR171" s="240"/>
      <c r="AS171" s="268"/>
      <c r="AT171" s="268"/>
      <c r="AU171" s="268"/>
      <c r="AV171" s="268"/>
      <c r="AW171" s="268"/>
      <c r="AX171" s="271"/>
      <c r="AY171" s="271"/>
      <c r="AZ171" s="271"/>
      <c r="BA171" s="271"/>
      <c r="BB171" s="271"/>
      <c r="BC171" s="271"/>
      <c r="BD171" s="271"/>
      <c r="BE171" s="241"/>
      <c r="BF171" s="242"/>
      <c r="BG171" s="11"/>
    </row>
    <row r="172" spans="1:59" x14ac:dyDescent="0.3">
      <c r="A172" s="238"/>
      <c r="B172" s="58"/>
      <c r="C172" s="58"/>
      <c r="D172" s="73"/>
      <c r="E172" s="82"/>
      <c r="F172" s="239"/>
      <c r="G172" s="243"/>
      <c r="H172" s="83"/>
      <c r="I172" s="279"/>
      <c r="J172" s="279"/>
      <c r="K172" s="279"/>
      <c r="L172" s="279"/>
      <c r="M172" s="279"/>
      <c r="N172" s="279"/>
      <c r="O172" s="279"/>
      <c r="P172" s="275"/>
      <c r="Q172" s="275"/>
      <c r="R172" s="86"/>
      <c r="S172" s="86"/>
      <c r="T172" s="86"/>
      <c r="U172" s="86"/>
      <c r="V172" s="86"/>
      <c r="W172" s="240"/>
      <c r="X172" s="240"/>
      <c r="Y172" s="240"/>
      <c r="Z172" s="240"/>
      <c r="AA172" s="240"/>
      <c r="AB172" s="240"/>
      <c r="AC172" s="240"/>
      <c r="AD172" s="240"/>
      <c r="AE172" s="240"/>
      <c r="AF172" s="240"/>
      <c r="AG172" s="240"/>
      <c r="AH172" s="240"/>
      <c r="AI172" s="240"/>
      <c r="AJ172" s="240"/>
      <c r="AK172" s="240"/>
      <c r="AL172" s="240"/>
      <c r="AM172" s="240"/>
      <c r="AN172" s="240"/>
      <c r="AO172" s="240"/>
      <c r="AP172" s="240"/>
      <c r="AQ172" s="240"/>
      <c r="AR172" s="240"/>
      <c r="AS172" s="268"/>
      <c r="AT172" s="268"/>
      <c r="AU172" s="268"/>
      <c r="AV172" s="268"/>
      <c r="AW172" s="268"/>
      <c r="AX172" s="271"/>
      <c r="AY172" s="271"/>
      <c r="AZ172" s="271"/>
      <c r="BA172" s="271"/>
      <c r="BB172" s="271"/>
      <c r="BC172" s="271"/>
      <c r="BD172" s="271"/>
      <c r="BE172" s="222"/>
      <c r="BF172" s="223"/>
      <c r="BG172" s="11"/>
    </row>
    <row r="173" spans="1:59" x14ac:dyDescent="0.3">
      <c r="A173" s="238"/>
      <c r="B173" s="58"/>
      <c r="C173" s="58"/>
      <c r="D173" s="73"/>
      <c r="E173" s="214"/>
      <c r="F173" s="239"/>
      <c r="G173" s="243"/>
      <c r="H173" s="83"/>
      <c r="I173" s="279"/>
      <c r="J173" s="279"/>
      <c r="K173" s="279"/>
      <c r="L173" s="279"/>
      <c r="M173" s="279"/>
      <c r="N173" s="279"/>
      <c r="O173" s="279"/>
      <c r="P173" s="275"/>
      <c r="Q173" s="275"/>
      <c r="R173" s="86"/>
      <c r="S173" s="86"/>
      <c r="T173" s="86"/>
      <c r="U173" s="86"/>
      <c r="V173" s="86"/>
      <c r="W173" s="240"/>
      <c r="X173" s="240"/>
      <c r="Y173" s="240"/>
      <c r="Z173" s="240"/>
      <c r="AA173" s="240"/>
      <c r="AB173" s="240"/>
      <c r="AC173" s="240"/>
      <c r="AD173" s="240"/>
      <c r="AE173" s="240"/>
      <c r="AF173" s="240"/>
      <c r="AG173" s="240"/>
      <c r="AH173" s="240"/>
      <c r="AI173" s="240"/>
      <c r="AJ173" s="240"/>
      <c r="AK173" s="240"/>
      <c r="AL173" s="240"/>
      <c r="AM173" s="240"/>
      <c r="AN173" s="240"/>
      <c r="AO173" s="240"/>
      <c r="AP173" s="240"/>
      <c r="AQ173" s="240"/>
      <c r="AR173" s="240"/>
      <c r="AS173" s="268"/>
      <c r="AT173" s="268"/>
      <c r="AU173" s="268"/>
      <c r="AV173" s="268"/>
      <c r="AW173" s="268"/>
      <c r="AX173" s="271"/>
      <c r="AY173" s="271"/>
      <c r="AZ173" s="271"/>
      <c r="BA173" s="271"/>
      <c r="BB173" s="271"/>
      <c r="BC173" s="271"/>
      <c r="BD173" s="271"/>
      <c r="BE173" s="241"/>
      <c r="BF173" s="242"/>
      <c r="BG173" s="11"/>
    </row>
    <row r="174" spans="1:59" x14ac:dyDescent="0.3">
      <c r="A174" s="238"/>
      <c r="B174" s="58"/>
      <c r="C174" s="58"/>
      <c r="D174" s="73"/>
      <c r="E174" s="82"/>
      <c r="F174" s="239"/>
      <c r="G174" s="243"/>
      <c r="H174" s="83"/>
      <c r="I174" s="279"/>
      <c r="J174" s="279"/>
      <c r="K174" s="279"/>
      <c r="L174" s="279"/>
      <c r="M174" s="279"/>
      <c r="N174" s="279"/>
      <c r="O174" s="279"/>
      <c r="P174" s="275"/>
      <c r="Q174" s="275"/>
      <c r="R174" s="86"/>
      <c r="S174" s="86"/>
      <c r="T174" s="86"/>
      <c r="U174" s="86"/>
      <c r="V174" s="86"/>
      <c r="W174" s="240"/>
      <c r="X174" s="240"/>
      <c r="Y174" s="240"/>
      <c r="Z174" s="240"/>
      <c r="AA174" s="240"/>
      <c r="AB174" s="240"/>
      <c r="AC174" s="240"/>
      <c r="AD174" s="240"/>
      <c r="AE174" s="240"/>
      <c r="AF174" s="240"/>
      <c r="AG174" s="240"/>
      <c r="AH174" s="240"/>
      <c r="AI174" s="240"/>
      <c r="AJ174" s="240"/>
      <c r="AK174" s="240"/>
      <c r="AL174" s="240"/>
      <c r="AM174" s="240"/>
      <c r="AN174" s="240"/>
      <c r="AO174" s="240"/>
      <c r="AP174" s="240"/>
      <c r="AQ174" s="240"/>
      <c r="AR174" s="240"/>
      <c r="AS174" s="268"/>
      <c r="AT174" s="268"/>
      <c r="AU174" s="268"/>
      <c r="AV174" s="268"/>
      <c r="AW174" s="268"/>
      <c r="AX174" s="271"/>
      <c r="AY174" s="271"/>
      <c r="AZ174" s="271"/>
      <c r="BA174" s="271"/>
      <c r="BB174" s="271"/>
      <c r="BC174" s="271"/>
      <c r="BD174" s="271"/>
      <c r="BE174" s="241"/>
      <c r="BF174" s="242"/>
      <c r="BG174" s="11"/>
    </row>
    <row r="175" spans="1:59" x14ac:dyDescent="0.3">
      <c r="A175" s="238"/>
      <c r="B175" s="58"/>
      <c r="C175" s="58"/>
      <c r="D175" s="73"/>
      <c r="E175" s="82"/>
      <c r="F175" s="239"/>
      <c r="G175" s="234"/>
      <c r="H175" s="83"/>
      <c r="I175" s="279"/>
      <c r="J175" s="279"/>
      <c r="K175" s="279"/>
      <c r="L175" s="279"/>
      <c r="M175" s="279"/>
      <c r="N175" s="279"/>
      <c r="O175" s="279"/>
      <c r="P175" s="275"/>
      <c r="Q175" s="275"/>
      <c r="R175" s="86"/>
      <c r="S175" s="86"/>
      <c r="T175" s="86"/>
      <c r="U175" s="86"/>
      <c r="V175" s="86"/>
      <c r="W175" s="240"/>
      <c r="X175" s="240"/>
      <c r="Y175" s="240"/>
      <c r="Z175" s="240"/>
      <c r="AA175" s="240"/>
      <c r="AB175" s="240"/>
      <c r="AC175" s="240"/>
      <c r="AD175" s="240"/>
      <c r="AE175" s="240"/>
      <c r="AF175" s="240"/>
      <c r="AG175" s="240"/>
      <c r="AH175" s="240"/>
      <c r="AI175" s="240"/>
      <c r="AJ175" s="240"/>
      <c r="AK175" s="240"/>
      <c r="AL175" s="240"/>
      <c r="AM175" s="240"/>
      <c r="AN175" s="240"/>
      <c r="AO175" s="240"/>
      <c r="AP175" s="240"/>
      <c r="AQ175" s="240"/>
      <c r="AR175" s="240"/>
      <c r="AS175" s="268"/>
      <c r="AT175" s="268"/>
      <c r="AU175" s="268"/>
      <c r="AV175" s="268"/>
      <c r="AW175" s="268"/>
      <c r="AX175" s="271"/>
      <c r="AY175" s="271"/>
      <c r="AZ175" s="271"/>
      <c r="BA175" s="271"/>
      <c r="BB175" s="271"/>
      <c r="BC175" s="271"/>
      <c r="BD175" s="271"/>
      <c r="BE175" s="241"/>
      <c r="BF175" s="242"/>
      <c r="BG175" s="11"/>
    </row>
    <row r="176" spans="1:59" x14ac:dyDescent="0.3">
      <c r="A176" s="238"/>
      <c r="B176" s="58"/>
      <c r="C176" s="58"/>
      <c r="D176" s="73"/>
      <c r="E176" s="82"/>
      <c r="F176" s="239"/>
      <c r="G176" s="234"/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/>
      <c r="AW176" s="268"/>
      <c r="AX176" s="271"/>
      <c r="AY176" s="271"/>
      <c r="AZ176" s="271"/>
      <c r="BA176" s="271"/>
      <c r="BB176" s="271"/>
      <c r="BC176" s="271"/>
      <c r="BD176" s="271"/>
      <c r="BE176" s="241"/>
      <c r="BF176" s="242"/>
      <c r="BG176" s="11"/>
    </row>
    <row r="177" spans="1:59" x14ac:dyDescent="0.3">
      <c r="A177" s="238"/>
      <c r="B177" s="58"/>
      <c r="C177" s="58"/>
      <c r="D177" s="73"/>
      <c r="E177" s="82"/>
      <c r="F177" s="239"/>
      <c r="G177" s="234"/>
      <c r="H177" s="83"/>
      <c r="I177" s="279"/>
      <c r="J177" s="279"/>
      <c r="K177" s="279"/>
      <c r="L177" s="279"/>
      <c r="M177" s="279"/>
      <c r="N177" s="279"/>
      <c r="O177" s="279"/>
      <c r="P177" s="275"/>
      <c r="Q177" s="275"/>
      <c r="R177" s="86"/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241"/>
      <c r="BF177" s="242"/>
      <c r="BG177" s="11"/>
    </row>
    <row r="178" spans="1:59" x14ac:dyDescent="0.3">
      <c r="A178" s="238"/>
      <c r="B178" s="58"/>
      <c r="C178" s="58"/>
      <c r="D178" s="73"/>
      <c r="E178" s="82"/>
      <c r="F178" s="239"/>
      <c r="G178" s="234"/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/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38"/>
      <c r="B179" s="58"/>
      <c r="C179" s="58"/>
      <c r="D179" s="73"/>
      <c r="E179" s="82"/>
      <c r="F179" s="239"/>
      <c r="G179" s="234"/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/>
      <c r="AW179" s="268"/>
      <c r="AX179" s="271"/>
      <c r="AY179" s="271"/>
      <c r="AZ179" s="271"/>
      <c r="BA179" s="271"/>
      <c r="BB179" s="271"/>
      <c r="BC179" s="271"/>
      <c r="BD179" s="271"/>
      <c r="BE179" s="241"/>
      <c r="BF179" s="242"/>
      <c r="BG179" s="11"/>
    </row>
    <row r="180" spans="1:59" x14ac:dyDescent="0.3">
      <c r="A180" s="238"/>
      <c r="B180" s="58"/>
      <c r="C180" s="58"/>
      <c r="D180" s="73"/>
      <c r="E180" s="82"/>
      <c r="F180" s="239"/>
      <c r="G180" s="234"/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/>
      <c r="AW180" s="268"/>
      <c r="AX180" s="271"/>
      <c r="AY180" s="271"/>
      <c r="AZ180" s="271"/>
      <c r="BA180" s="271"/>
      <c r="BB180" s="271"/>
      <c r="BC180" s="271"/>
      <c r="BD180" s="271"/>
      <c r="BE180" s="241"/>
      <c r="BF180" s="242"/>
      <c r="BG180" s="11"/>
    </row>
    <row r="181" spans="1:59" x14ac:dyDescent="0.3">
      <c r="A181" s="238"/>
      <c r="B181" s="58"/>
      <c r="C181" s="58"/>
      <c r="D181" s="73"/>
      <c r="E181" s="82"/>
      <c r="F181" s="239"/>
      <c r="G181" s="234"/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/>
      <c r="AW181" s="268"/>
      <c r="AX181" s="271"/>
      <c r="AY181" s="271"/>
      <c r="AZ181" s="271"/>
      <c r="BA181" s="271"/>
      <c r="BB181" s="271"/>
      <c r="BC181" s="271"/>
      <c r="BD181" s="271"/>
      <c r="BE181" s="241"/>
      <c r="BF181" s="242"/>
      <c r="BG181" s="11"/>
    </row>
    <row r="182" spans="1:59" x14ac:dyDescent="0.3">
      <c r="A182" s="238"/>
      <c r="B182" s="58"/>
      <c r="C182" s="58"/>
      <c r="D182" s="73"/>
      <c r="E182" s="82"/>
      <c r="F182" s="239"/>
      <c r="G182" s="234"/>
      <c r="H182" s="83"/>
      <c r="I182" s="279"/>
      <c r="J182" s="279"/>
      <c r="K182" s="279"/>
      <c r="L182" s="279"/>
      <c r="M182" s="279"/>
      <c r="N182" s="279"/>
      <c r="O182" s="279"/>
      <c r="P182" s="275"/>
      <c r="Q182" s="275"/>
      <c r="R182" s="86"/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50"/>
      <c r="BF182" s="15"/>
      <c r="BG182" s="11"/>
    </row>
    <row r="183" spans="1:59" x14ac:dyDescent="0.3">
      <c r="A183" s="238"/>
      <c r="B183" s="58"/>
      <c r="C183" s="58"/>
      <c r="D183" s="73"/>
      <c r="E183" s="82"/>
      <c r="F183" s="239"/>
      <c r="G183" s="234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258"/>
      <c r="BF183" s="259"/>
      <c r="BG183" s="11"/>
    </row>
    <row r="184" spans="1:59" x14ac:dyDescent="0.3">
      <c r="A184" s="238"/>
      <c r="B184" s="58"/>
      <c r="C184" s="58"/>
      <c r="D184" s="73"/>
      <c r="E184" s="82"/>
      <c r="F184" s="239"/>
      <c r="G184" s="234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/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258"/>
      <c r="BF184" s="259"/>
      <c r="BG184" s="11"/>
    </row>
    <row r="185" spans="1:59" x14ac:dyDescent="0.3">
      <c r="A185" s="238"/>
      <c r="B185" s="58"/>
      <c r="C185" s="58"/>
      <c r="D185" s="73"/>
      <c r="E185" s="82"/>
      <c r="F185" s="239"/>
      <c r="G185" s="234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/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258"/>
      <c r="BF185" s="259"/>
      <c r="BG185" s="11"/>
    </row>
    <row r="186" spans="1:59" x14ac:dyDescent="0.3">
      <c r="A186" s="238"/>
      <c r="B186" s="58"/>
      <c r="C186" s="58"/>
      <c r="D186" s="73"/>
      <c r="E186" s="82"/>
      <c r="F186" s="239"/>
      <c r="G186" s="234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/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/>
      <c r="B187" s="58"/>
      <c r="C187" s="58"/>
      <c r="D187" s="73"/>
      <c r="E187" s="82"/>
      <c r="F187" s="239"/>
      <c r="G187" s="234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/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58"/>
      <c r="BF187" s="259"/>
      <c r="BG187" s="11"/>
    </row>
    <row r="188" spans="1:59" x14ac:dyDescent="0.3">
      <c r="A188" s="238"/>
      <c r="B188" s="58"/>
      <c r="C188" s="58"/>
      <c r="D188" s="73"/>
      <c r="E188" s="82"/>
      <c r="F188" s="239"/>
      <c r="G188" s="234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/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58"/>
      <c r="BF188" s="259"/>
      <c r="BG188" s="11"/>
    </row>
    <row r="189" spans="1:59" x14ac:dyDescent="0.3">
      <c r="A189" s="238"/>
      <c r="B189" s="58"/>
      <c r="C189" s="58"/>
      <c r="D189" s="73"/>
      <c r="E189" s="82"/>
      <c r="F189" s="239"/>
      <c r="G189" s="234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/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58"/>
      <c r="BF189" s="259"/>
      <c r="BG189" s="11"/>
    </row>
    <row r="190" spans="1:59" x14ac:dyDescent="0.3">
      <c r="A190" s="238"/>
      <c r="B190" s="58"/>
      <c r="C190" s="58"/>
      <c r="D190" s="73"/>
      <c r="E190" s="82"/>
      <c r="F190" s="239"/>
      <c r="G190" s="234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/>
      <c r="BE190" s="258"/>
      <c r="BF190" s="259"/>
      <c r="BG190" s="11"/>
    </row>
    <row r="191" spans="1:59" x14ac:dyDescent="0.3">
      <c r="A191" s="238"/>
      <c r="B191" s="58"/>
      <c r="C191" s="58"/>
      <c r="D191" s="73"/>
      <c r="E191" s="82"/>
      <c r="F191" s="239"/>
      <c r="G191" s="234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/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58"/>
      <c r="BF191" s="259"/>
      <c r="BG191" s="11"/>
    </row>
    <row r="192" spans="1:59" x14ac:dyDescent="0.3">
      <c r="A192" s="238"/>
      <c r="B192" s="58"/>
      <c r="C192" s="58"/>
      <c r="D192" s="73"/>
      <c r="E192" s="82"/>
      <c r="F192" s="239"/>
      <c r="G192" s="234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/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58"/>
      <c r="BF192" s="259"/>
      <c r="BG192" s="11"/>
    </row>
    <row r="193" spans="1:59" x14ac:dyDescent="0.3">
      <c r="A193" s="238"/>
      <c r="B193" s="58"/>
      <c r="C193" s="58"/>
      <c r="D193" s="73"/>
      <c r="E193" s="82"/>
      <c r="F193" s="239"/>
      <c r="G193" s="234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/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58"/>
      <c r="BF193" s="259"/>
      <c r="BG193" s="11"/>
    </row>
    <row r="194" spans="1:59" x14ac:dyDescent="0.3">
      <c r="A194" s="238"/>
      <c r="B194" s="58"/>
      <c r="C194" s="58"/>
      <c r="D194" s="73"/>
      <c r="E194" s="82"/>
      <c r="F194" s="239"/>
      <c r="G194" s="234"/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/>
      <c r="AW194" s="268"/>
      <c r="AX194" s="271"/>
      <c r="AY194" s="271"/>
      <c r="AZ194" s="271"/>
      <c r="BA194" s="271"/>
      <c r="BB194" s="271"/>
      <c r="BC194" s="271"/>
      <c r="BD194" s="271"/>
      <c r="BE194" s="258"/>
      <c r="BF194" s="259"/>
      <c r="BG194" s="11"/>
    </row>
    <row r="195" spans="1:59" x14ac:dyDescent="0.3">
      <c r="A195" s="238"/>
      <c r="B195" s="58"/>
      <c r="C195" s="58"/>
      <c r="D195" s="73"/>
      <c r="E195" s="82"/>
      <c r="F195" s="239"/>
      <c r="G195" s="234"/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/>
      <c r="AW195" s="268"/>
      <c r="AX195" s="271"/>
      <c r="AY195" s="271"/>
      <c r="AZ195" s="271"/>
      <c r="BA195" s="271"/>
      <c r="BB195" s="271"/>
      <c r="BC195" s="271"/>
      <c r="BD195" s="271"/>
      <c r="BE195" s="258"/>
      <c r="BF195" s="259"/>
      <c r="BG195" s="11"/>
    </row>
    <row r="196" spans="1:59" x14ac:dyDescent="0.3">
      <c r="A196" s="238"/>
      <c r="B196" s="58"/>
      <c r="C196" s="58"/>
      <c r="D196" s="73"/>
      <c r="E196" s="82"/>
      <c r="F196" s="239"/>
      <c r="G196" s="234"/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/>
      <c r="AW196" s="268"/>
      <c r="AX196" s="271"/>
      <c r="AY196" s="271"/>
      <c r="AZ196" s="271"/>
      <c r="BA196" s="271"/>
      <c r="BB196" s="271"/>
      <c r="BC196" s="271"/>
      <c r="BD196" s="271"/>
      <c r="BE196" s="258"/>
      <c r="BF196" s="259"/>
      <c r="BG196" s="11"/>
    </row>
    <row r="197" spans="1:59" x14ac:dyDescent="0.3">
      <c r="A197" s="238"/>
      <c r="B197" s="58"/>
      <c r="C197" s="58"/>
      <c r="D197" s="73"/>
      <c r="E197" s="82"/>
      <c r="F197" s="239"/>
      <c r="G197" s="234"/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/>
      <c r="AW197" s="268"/>
      <c r="AX197" s="271"/>
      <c r="AY197" s="271"/>
      <c r="AZ197" s="271"/>
      <c r="BA197" s="271"/>
      <c r="BB197" s="271"/>
      <c r="BC197" s="271"/>
      <c r="BD197" s="271"/>
      <c r="BE197" s="258"/>
      <c r="BF197" s="259"/>
      <c r="BG197" s="11"/>
    </row>
    <row r="198" spans="1:59" x14ac:dyDescent="0.3">
      <c r="A198" s="238"/>
      <c r="B198" s="58"/>
      <c r="C198" s="58"/>
      <c r="D198" s="73"/>
      <c r="E198" s="82"/>
      <c r="F198" s="239"/>
      <c r="G198" s="234"/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/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258"/>
      <c r="BF198" s="259"/>
      <c r="BG198" s="11"/>
    </row>
    <row r="199" spans="1:59" x14ac:dyDescent="0.3">
      <c r="A199" s="238"/>
      <c r="B199" s="58"/>
      <c r="C199" s="58"/>
      <c r="D199" s="73"/>
      <c r="E199" s="82"/>
      <c r="F199" s="239"/>
      <c r="G199" s="234"/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/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58"/>
      <c r="BF199" s="259"/>
      <c r="BG199" s="11"/>
    </row>
    <row r="200" spans="1:59" x14ac:dyDescent="0.3">
      <c r="A200" s="238"/>
      <c r="B200" s="58"/>
      <c r="C200" s="58"/>
      <c r="D200" s="73"/>
      <c r="E200" s="82"/>
      <c r="F200" s="239"/>
      <c r="G200" s="234"/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/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58"/>
      <c r="BF200" s="259"/>
      <c r="BG200" s="11"/>
    </row>
    <row r="201" spans="1:59" x14ac:dyDescent="0.3">
      <c r="A201" s="238"/>
      <c r="B201" s="58"/>
      <c r="C201" s="58"/>
      <c r="D201" s="73"/>
      <c r="E201" s="82"/>
      <c r="F201" s="239"/>
      <c r="G201" s="234"/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/>
      <c r="BE201" s="258"/>
      <c r="BF201" s="259"/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34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41"/>
      <c r="BF202" s="242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34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41"/>
      <c r="BF203" s="242"/>
      <c r="BG203" s="11"/>
    </row>
    <row r="204" spans="1:59" x14ac:dyDescent="0.3">
      <c r="A204" s="238"/>
      <c r="B204" s="58"/>
      <c r="C204" s="58"/>
      <c r="D204" s="73"/>
      <c r="E204" s="82"/>
      <c r="F204" s="239"/>
      <c r="G204" s="234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39"/>
      <c r="G205" s="234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241"/>
      <c r="BF205" s="242"/>
      <c r="BG205" s="11"/>
    </row>
    <row r="206" spans="1:59" x14ac:dyDescent="0.3">
      <c r="A206" s="238"/>
      <c r="B206" s="58"/>
      <c r="C206" s="58"/>
      <c r="D206" s="73"/>
      <c r="E206" s="82"/>
      <c r="F206" s="239"/>
      <c r="G206" s="234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41"/>
      <c r="BF206" s="242"/>
      <c r="BG206" s="11"/>
    </row>
    <row r="207" spans="1:59" x14ac:dyDescent="0.3">
      <c r="A207" s="238"/>
      <c r="B207" s="58"/>
      <c r="C207" s="58"/>
      <c r="D207" s="73"/>
      <c r="E207" s="82"/>
      <c r="F207" s="239"/>
      <c r="G207" s="234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241"/>
      <c r="BF207" s="242"/>
      <c r="BG207" s="11"/>
    </row>
    <row r="208" spans="1:59" x14ac:dyDescent="0.3">
      <c r="A208" s="238"/>
      <c r="B208" s="58"/>
      <c r="C208" s="58"/>
      <c r="D208" s="73"/>
      <c r="E208" s="82"/>
      <c r="F208" s="239"/>
      <c r="G208" s="234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50"/>
      <c r="BF208" s="15"/>
      <c r="BG208" s="11"/>
    </row>
    <row r="209" spans="1:59" x14ac:dyDescent="0.3">
      <c r="A209" s="238"/>
      <c r="B209" s="58"/>
      <c r="C209" s="58"/>
      <c r="D209" s="73"/>
      <c r="E209" s="82"/>
      <c r="F209" s="239"/>
      <c r="G209" s="234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50"/>
      <c r="BF209" s="15"/>
      <c r="BG209" s="11"/>
    </row>
    <row r="210" spans="1:59" x14ac:dyDescent="0.3">
      <c r="A210" s="238"/>
      <c r="B210" s="58"/>
      <c r="C210" s="58"/>
      <c r="D210" s="73"/>
      <c r="E210" s="82"/>
      <c r="F210" s="239"/>
      <c r="G210" s="234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258"/>
      <c r="BF210" s="259"/>
      <c r="BG210" s="11"/>
    </row>
    <row r="211" spans="1:59" x14ac:dyDescent="0.3">
      <c r="A211" s="238"/>
      <c r="B211" s="58"/>
      <c r="C211" s="58"/>
      <c r="D211" s="73"/>
      <c r="E211" s="82"/>
      <c r="F211" s="239"/>
      <c r="G211" s="234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258"/>
      <c r="BF211" s="259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4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58"/>
      <c r="BF212" s="259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4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58"/>
      <c r="BF213" s="259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4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58"/>
      <c r="BF214" s="259"/>
      <c r="BG214" s="11"/>
    </row>
    <row r="215" spans="1:59" x14ac:dyDescent="0.3">
      <c r="A215" s="238"/>
      <c r="B215" s="58"/>
      <c r="C215" s="58"/>
      <c r="D215" s="73"/>
      <c r="E215" s="82"/>
      <c r="F215" s="239"/>
      <c r="G215" s="243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41"/>
      <c r="BF215" s="242"/>
      <c r="BG215" s="11"/>
    </row>
    <row r="216" spans="1:59" x14ac:dyDescent="0.3">
      <c r="A216" s="238"/>
      <c r="B216" s="58"/>
      <c r="C216" s="58"/>
      <c r="D216" s="73"/>
      <c r="E216" s="82"/>
      <c r="F216" s="239"/>
      <c r="G216" s="243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41"/>
      <c r="BF216" s="242"/>
      <c r="BG216" s="11"/>
    </row>
    <row r="217" spans="1:59" x14ac:dyDescent="0.3">
      <c r="A217" s="238"/>
      <c r="B217" s="58"/>
      <c r="C217" s="58"/>
      <c r="D217" s="73"/>
      <c r="E217" s="82"/>
      <c r="F217" s="239"/>
      <c r="G217" s="243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41"/>
      <c r="BF217" s="242"/>
      <c r="BG217" s="11"/>
    </row>
    <row r="218" spans="1:59" x14ac:dyDescent="0.3">
      <c r="A218" s="238"/>
      <c r="B218" s="58"/>
      <c r="C218" s="58"/>
      <c r="D218" s="73"/>
      <c r="E218" s="82"/>
      <c r="F218" s="239"/>
      <c r="G218" s="243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41"/>
      <c r="BF218" s="242"/>
      <c r="BG218" s="11"/>
    </row>
    <row r="219" spans="1:59" x14ac:dyDescent="0.3">
      <c r="A219" s="238"/>
      <c r="B219" s="58"/>
      <c r="C219" s="58"/>
      <c r="D219" s="73"/>
      <c r="E219" s="82"/>
      <c r="F219" s="239"/>
      <c r="G219" s="243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241"/>
      <c r="BF219" s="242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43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41"/>
      <c r="BF220" s="242"/>
      <c r="BG220" s="11"/>
    </row>
    <row r="221" spans="1:59" x14ac:dyDescent="0.3">
      <c r="A221" s="238"/>
      <c r="B221" s="58"/>
      <c r="C221" s="58"/>
      <c r="D221" s="73"/>
      <c r="E221" s="82"/>
      <c r="F221" s="239"/>
      <c r="G221" s="243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22"/>
      <c r="BF221" s="223"/>
      <c r="BG221" s="11"/>
    </row>
    <row r="222" spans="1:59" x14ac:dyDescent="0.3">
      <c r="A222" s="238"/>
      <c r="B222" s="58"/>
      <c r="C222" s="58"/>
      <c r="D222" s="73"/>
      <c r="E222" s="82"/>
      <c r="F222" s="239"/>
      <c r="G222" s="234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50"/>
      <c r="BF222" s="15"/>
      <c r="BG222" s="11"/>
    </row>
    <row r="223" spans="1:59" x14ac:dyDescent="0.3">
      <c r="A223" s="238"/>
      <c r="B223" s="58"/>
      <c r="C223" s="58"/>
      <c r="D223" s="73"/>
      <c r="E223" s="82"/>
      <c r="F223" s="239"/>
      <c r="G223" s="234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58"/>
      <c r="BF223" s="259"/>
      <c r="BG223" s="11"/>
    </row>
    <row r="224" spans="1:59" x14ac:dyDescent="0.3">
      <c r="A224" s="238"/>
      <c r="B224" s="58"/>
      <c r="C224" s="58"/>
      <c r="D224" s="73"/>
      <c r="E224" s="82"/>
      <c r="F224" s="239"/>
      <c r="G224" s="234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258"/>
      <c r="BF224" s="259"/>
      <c r="BG224" s="11"/>
    </row>
    <row r="225" spans="1:59" x14ac:dyDescent="0.3">
      <c r="A225" s="238"/>
      <c r="B225" s="58"/>
      <c r="C225" s="58"/>
      <c r="D225" s="73"/>
      <c r="E225" s="214"/>
      <c r="F225" s="239"/>
      <c r="G225" s="234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58"/>
      <c r="BF225" s="259"/>
      <c r="BG225" s="11"/>
    </row>
    <row r="226" spans="1:59" x14ac:dyDescent="0.3">
      <c r="A226" s="238"/>
      <c r="B226" s="58"/>
      <c r="C226" s="58"/>
      <c r="D226" s="73"/>
      <c r="E226" s="82"/>
      <c r="F226" s="239"/>
      <c r="G226" s="234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41"/>
      <c r="BF226" s="242"/>
      <c r="BG226" s="11"/>
    </row>
    <row r="227" spans="1:59" x14ac:dyDescent="0.3">
      <c r="A227" s="238"/>
      <c r="B227" s="58"/>
      <c r="C227" s="58"/>
      <c r="D227" s="73"/>
      <c r="E227" s="82"/>
      <c r="F227" s="239"/>
      <c r="G227" s="234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41"/>
      <c r="BF227" s="242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34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41"/>
      <c r="BF228" s="242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34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34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43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241"/>
      <c r="BF231" s="242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43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241"/>
      <c r="BF232" s="242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43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22"/>
      <c r="BF233" s="223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43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22"/>
      <c r="BF234" s="223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43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241"/>
      <c r="BF235" s="242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34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241"/>
      <c r="BF236" s="242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43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50"/>
      <c r="BF237" s="15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43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58"/>
      <c r="BF238" s="259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43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241"/>
      <c r="BF239" s="242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43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41"/>
      <c r="BF240" s="242"/>
      <c r="BG240" s="11"/>
    </row>
    <row r="241" spans="1:59" x14ac:dyDescent="0.3">
      <c r="A241" s="238"/>
      <c r="B241" s="58"/>
      <c r="C241" s="58"/>
      <c r="D241" s="73"/>
      <c r="E241" s="82"/>
      <c r="F241" s="239"/>
      <c r="G241" s="243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41"/>
      <c r="BF241" s="242"/>
      <c r="BG241" s="11"/>
    </row>
    <row r="242" spans="1:59" x14ac:dyDescent="0.3">
      <c r="A242" s="238"/>
      <c r="B242" s="58"/>
      <c r="C242" s="58"/>
      <c r="D242" s="73"/>
      <c r="E242" s="82"/>
      <c r="F242" s="239"/>
      <c r="G242" s="243"/>
      <c r="H242" s="83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59" x14ac:dyDescent="0.3">
      <c r="A243" s="238"/>
      <c r="B243" s="58"/>
      <c r="C243" s="58"/>
      <c r="D243" s="73"/>
      <c r="E243" s="82"/>
      <c r="F243" s="243"/>
      <c r="G243" s="243"/>
      <c r="H243" s="83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59" x14ac:dyDescent="0.3">
      <c r="A244" s="238"/>
      <c r="B244" s="58"/>
      <c r="C244" s="58"/>
      <c r="D244" s="73"/>
      <c r="E244" s="82"/>
      <c r="F244" s="243"/>
      <c r="G244" s="243"/>
      <c r="H244" s="83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41"/>
      <c r="BF244" s="242"/>
      <c r="BG244" s="11"/>
    </row>
    <row r="245" spans="1:59" x14ac:dyDescent="0.3">
      <c r="A245" s="238"/>
      <c r="B245" s="58"/>
      <c r="C245" s="58"/>
      <c r="D245" s="73"/>
      <c r="E245" s="82"/>
      <c r="F245" s="243"/>
      <c r="G245" s="243"/>
      <c r="H245" s="83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241"/>
      <c r="BF245" s="242"/>
      <c r="BG245" s="11"/>
    </row>
    <row r="246" spans="1:59" x14ac:dyDescent="0.3">
      <c r="A246" s="238"/>
      <c r="B246" s="58"/>
      <c r="C246" s="58"/>
      <c r="D246" s="73"/>
      <c r="E246" s="82"/>
      <c r="F246" s="243"/>
      <c r="G246" s="243"/>
      <c r="H246" s="83"/>
      <c r="I246" s="279"/>
      <c r="J246" s="279"/>
      <c r="K246" s="279"/>
      <c r="L246" s="279"/>
      <c r="M246" s="279"/>
      <c r="N246" s="279"/>
      <c r="O246" s="279"/>
      <c r="P246" s="275"/>
      <c r="Q246" s="275"/>
      <c r="R246" s="86"/>
      <c r="S246" s="86"/>
      <c r="T246" s="86"/>
      <c r="U246" s="86"/>
      <c r="V246" s="86"/>
      <c r="W246" s="240"/>
      <c r="X246" s="240"/>
      <c r="Y246" s="240"/>
      <c r="Z246" s="240"/>
      <c r="AA246" s="240"/>
      <c r="AB246" s="240"/>
      <c r="AC246" s="240"/>
      <c r="AD246" s="240"/>
      <c r="AE246" s="240"/>
      <c r="AF246" s="240"/>
      <c r="AG246" s="240"/>
      <c r="AH246" s="240"/>
      <c r="AI246" s="240"/>
      <c r="AJ246" s="240"/>
      <c r="AK246" s="240"/>
      <c r="AL246" s="240"/>
      <c r="AM246" s="240"/>
      <c r="AN246" s="240"/>
      <c r="AO246" s="240"/>
      <c r="AP246" s="240"/>
      <c r="AQ246" s="240"/>
      <c r="AR246" s="240"/>
      <c r="AS246" s="268"/>
      <c r="AT246" s="268"/>
      <c r="AU246" s="268"/>
      <c r="AV246" s="268"/>
      <c r="AW246" s="268"/>
      <c r="AX246" s="271"/>
      <c r="AY246" s="271"/>
      <c r="AZ246" s="271"/>
      <c r="BA246" s="271"/>
      <c r="BB246" s="271"/>
      <c r="BC246" s="271"/>
      <c r="BD246" s="271"/>
      <c r="BE246" s="50"/>
      <c r="BF246" s="15"/>
      <c r="BG246" s="11"/>
    </row>
    <row r="247" spans="1:59" x14ac:dyDescent="0.3">
      <c r="A247" s="238"/>
      <c r="B247" s="58"/>
      <c r="C247" s="58"/>
      <c r="D247" s="73"/>
      <c r="E247" s="82"/>
      <c r="F247" s="243"/>
      <c r="G247" s="239"/>
      <c r="H247" s="83"/>
      <c r="I247" s="279"/>
      <c r="J247" s="279"/>
      <c r="K247" s="279"/>
      <c r="L247" s="279"/>
      <c r="M247" s="279"/>
      <c r="N247" s="279"/>
      <c r="O247" s="279"/>
      <c r="P247" s="275"/>
      <c r="Q247" s="275"/>
      <c r="R247" s="86"/>
      <c r="S247" s="86"/>
      <c r="T247" s="86"/>
      <c r="U247" s="86"/>
      <c r="V247" s="86"/>
      <c r="W247" s="240"/>
      <c r="X247" s="240"/>
      <c r="Y247" s="240"/>
      <c r="Z247" s="240"/>
      <c r="AA247" s="240"/>
      <c r="AB247" s="240"/>
      <c r="AC247" s="240"/>
      <c r="AD247" s="240"/>
      <c r="AE247" s="240"/>
      <c r="AF247" s="240"/>
      <c r="AG247" s="240"/>
      <c r="AH247" s="240"/>
      <c r="AI247" s="240"/>
      <c r="AJ247" s="240"/>
      <c r="AK247" s="240"/>
      <c r="AL247" s="240"/>
      <c r="AM247" s="240"/>
      <c r="AN247" s="240"/>
      <c r="AO247" s="240"/>
      <c r="AP247" s="240"/>
      <c r="AQ247" s="240"/>
      <c r="AR247" s="240"/>
      <c r="AS247" s="268"/>
      <c r="AT247" s="268"/>
      <c r="AU247" s="268"/>
      <c r="AV247" s="268"/>
      <c r="AW247" s="268"/>
      <c r="AX247" s="271"/>
      <c r="AY247" s="271"/>
      <c r="AZ247" s="271"/>
      <c r="BA247" s="271"/>
      <c r="BB247" s="271"/>
      <c r="BC247" s="271"/>
      <c r="BD247" s="271"/>
      <c r="BE247" s="241"/>
      <c r="BF247" s="242"/>
      <c r="BG247" s="11"/>
    </row>
    <row r="248" spans="1:59" x14ac:dyDescent="0.3">
      <c r="A248" s="238"/>
      <c r="B248" s="58"/>
      <c r="C248" s="58"/>
      <c r="D248" s="73"/>
      <c r="E248" s="82"/>
      <c r="F248" s="234"/>
      <c r="G248" s="239"/>
      <c r="H248" s="83"/>
      <c r="I248" s="279"/>
      <c r="J248" s="279"/>
      <c r="K248" s="279"/>
      <c r="L248" s="279"/>
      <c r="M248" s="279"/>
      <c r="N248" s="279"/>
      <c r="O248" s="279"/>
      <c r="P248" s="275"/>
      <c r="Q248" s="275"/>
      <c r="R248" s="86"/>
      <c r="S248" s="86"/>
      <c r="T248" s="86"/>
      <c r="U248" s="86"/>
      <c r="V248" s="86"/>
      <c r="W248" s="240"/>
      <c r="X248" s="240"/>
      <c r="Y248" s="240"/>
      <c r="Z248" s="240"/>
      <c r="AA248" s="240"/>
      <c r="AB248" s="240"/>
      <c r="AC248" s="240"/>
      <c r="AD248" s="240"/>
      <c r="AE248" s="240"/>
      <c r="AF248" s="240"/>
      <c r="AG248" s="240"/>
      <c r="AH248" s="240"/>
      <c r="AI248" s="240"/>
      <c r="AJ248" s="240"/>
      <c r="AK248" s="240"/>
      <c r="AL248" s="240"/>
      <c r="AM248" s="240"/>
      <c r="AN248" s="240"/>
      <c r="AO248" s="240"/>
      <c r="AP248" s="240"/>
      <c r="AQ248" s="240"/>
      <c r="AR248" s="240"/>
      <c r="AS248" s="268"/>
      <c r="AT248" s="268"/>
      <c r="AU248" s="268"/>
      <c r="AV248" s="268"/>
      <c r="AW248" s="268"/>
      <c r="AX248" s="271"/>
      <c r="AY248" s="271"/>
      <c r="AZ248" s="271"/>
      <c r="BA248" s="271"/>
      <c r="BB248" s="271"/>
      <c r="BC248" s="271"/>
      <c r="BD248" s="271"/>
      <c r="BE248" s="241"/>
      <c r="BF248" s="242"/>
      <c r="BG248" s="11"/>
    </row>
    <row r="249" spans="1:59" x14ac:dyDescent="0.3">
      <c r="A249" s="238"/>
      <c r="B249" s="58"/>
      <c r="C249" s="58"/>
      <c r="D249" s="73"/>
      <c r="E249" s="82"/>
      <c r="F249" s="234"/>
      <c r="G249" s="239"/>
      <c r="H249" s="83"/>
      <c r="I249" s="279"/>
      <c r="J249" s="279"/>
      <c r="K249" s="279"/>
      <c r="L249" s="279"/>
      <c r="M249" s="279"/>
      <c r="N249" s="279"/>
      <c r="O249" s="279"/>
      <c r="P249" s="275"/>
      <c r="Q249" s="275"/>
      <c r="R249" s="86"/>
      <c r="S249" s="86"/>
      <c r="T249" s="86"/>
      <c r="U249" s="86"/>
      <c r="V249" s="86"/>
      <c r="W249" s="240"/>
      <c r="X249" s="240"/>
      <c r="Y249" s="240"/>
      <c r="Z249" s="240"/>
      <c r="AA249" s="240"/>
      <c r="AB249" s="240"/>
      <c r="AC249" s="240"/>
      <c r="AD249" s="240"/>
      <c r="AE249" s="240"/>
      <c r="AF249" s="240"/>
      <c r="AG249" s="240"/>
      <c r="AH249" s="240"/>
      <c r="AI249" s="240"/>
      <c r="AJ249" s="240"/>
      <c r="AK249" s="240"/>
      <c r="AL249" s="240"/>
      <c r="AM249" s="240"/>
      <c r="AN249" s="240"/>
      <c r="AO249" s="240"/>
      <c r="AP249" s="240"/>
      <c r="AQ249" s="240"/>
      <c r="AR249" s="240"/>
      <c r="AS249" s="268"/>
      <c r="AT249" s="268"/>
      <c r="AU249" s="268"/>
      <c r="AV249" s="268"/>
      <c r="AW249" s="268"/>
      <c r="AX249" s="271"/>
      <c r="AY249" s="271"/>
      <c r="AZ249" s="271"/>
      <c r="BA249" s="271"/>
      <c r="BB249" s="271"/>
      <c r="BC249" s="271"/>
      <c r="BD249" s="271"/>
      <c r="BE249" s="241"/>
      <c r="BF249" s="242"/>
      <c r="BG249" s="11"/>
    </row>
    <row r="250" spans="1:59" x14ac:dyDescent="0.3">
      <c r="A250" s="238"/>
      <c r="B250" s="58"/>
      <c r="C250" s="58"/>
      <c r="D250" s="73"/>
      <c r="E250" s="82"/>
      <c r="F250" s="234"/>
      <c r="G250" s="239"/>
      <c r="H250" s="83"/>
      <c r="I250" s="279"/>
      <c r="J250" s="279"/>
      <c r="K250" s="279"/>
      <c r="L250" s="279"/>
      <c r="M250" s="279"/>
      <c r="N250" s="279"/>
      <c r="O250" s="279"/>
      <c r="P250" s="275"/>
      <c r="Q250" s="275"/>
      <c r="R250" s="86"/>
      <c r="S250" s="86"/>
      <c r="T250" s="86"/>
      <c r="U250" s="86"/>
      <c r="V250" s="86"/>
      <c r="W250" s="240"/>
      <c r="X250" s="240"/>
      <c r="Y250" s="240"/>
      <c r="Z250" s="240"/>
      <c r="AA250" s="240"/>
      <c r="AB250" s="240"/>
      <c r="AC250" s="240"/>
      <c r="AD250" s="240"/>
      <c r="AE250" s="240"/>
      <c r="AF250" s="240"/>
      <c r="AG250" s="240"/>
      <c r="AH250" s="240"/>
      <c r="AI250" s="240"/>
      <c r="AJ250" s="240"/>
      <c r="AK250" s="240"/>
      <c r="AL250" s="240"/>
      <c r="AM250" s="240"/>
      <c r="AN250" s="240"/>
      <c r="AO250" s="240"/>
      <c r="AP250" s="240"/>
      <c r="AQ250" s="240"/>
      <c r="AR250" s="240"/>
      <c r="AS250" s="268"/>
      <c r="AT250" s="268"/>
      <c r="AU250" s="268"/>
      <c r="AV250" s="268"/>
      <c r="AW250" s="268"/>
      <c r="AX250" s="271"/>
      <c r="AY250" s="271"/>
      <c r="AZ250" s="271"/>
      <c r="BA250" s="271"/>
      <c r="BB250" s="271"/>
      <c r="BC250" s="271"/>
      <c r="BD250" s="271"/>
      <c r="BE250" s="241"/>
      <c r="BF250" s="242"/>
      <c r="BG250" s="11"/>
    </row>
    <row r="251" spans="1:59" x14ac:dyDescent="0.3">
      <c r="A251" s="238"/>
      <c r="B251" s="58"/>
      <c r="C251" s="58"/>
      <c r="D251" s="73"/>
      <c r="E251" s="82"/>
      <c r="F251" s="239"/>
      <c r="G251" s="239"/>
      <c r="H251" s="83"/>
      <c r="I251" s="279"/>
      <c r="J251" s="279"/>
      <c r="K251" s="279"/>
      <c r="L251" s="279"/>
      <c r="M251" s="279"/>
      <c r="N251" s="279"/>
      <c r="O251" s="279"/>
      <c r="P251" s="275"/>
      <c r="Q251" s="275"/>
      <c r="R251" s="86"/>
      <c r="S251" s="86"/>
      <c r="T251" s="86"/>
      <c r="U251" s="86"/>
      <c r="V251" s="86"/>
      <c r="W251" s="240"/>
      <c r="X251" s="240"/>
      <c r="Y251" s="240"/>
      <c r="Z251" s="240"/>
      <c r="AA251" s="240"/>
      <c r="AB251" s="240"/>
      <c r="AC251" s="240"/>
      <c r="AD251" s="240"/>
      <c r="AE251" s="240"/>
      <c r="AF251" s="240"/>
      <c r="AG251" s="240"/>
      <c r="AH251" s="240"/>
      <c r="AI251" s="240"/>
      <c r="AJ251" s="240"/>
      <c r="AK251" s="240"/>
      <c r="AL251" s="240"/>
      <c r="AM251" s="240"/>
      <c r="AN251" s="240"/>
      <c r="AO251" s="240"/>
      <c r="AP251" s="240"/>
      <c r="AQ251" s="240"/>
      <c r="AR251" s="240"/>
      <c r="AS251" s="268"/>
      <c r="AT251" s="268"/>
      <c r="AU251" s="268"/>
      <c r="AV251" s="268"/>
      <c r="AW251" s="268"/>
      <c r="AX251" s="271"/>
      <c r="AY251" s="271"/>
      <c r="AZ251" s="271"/>
      <c r="BA251" s="271"/>
      <c r="BB251" s="271"/>
      <c r="BC251" s="271"/>
      <c r="BD251" s="271"/>
      <c r="BE251" s="241"/>
      <c r="BF251" s="242"/>
      <c r="BG251" s="11"/>
    </row>
    <row r="252" spans="1:59" x14ac:dyDescent="0.3">
      <c r="A252" s="238"/>
      <c r="B252" s="58"/>
      <c r="C252" s="58"/>
      <c r="D252" s="73"/>
      <c r="E252" s="82"/>
      <c r="F252" s="239"/>
      <c r="G252" s="239"/>
      <c r="H252" s="83"/>
      <c r="I252" s="279"/>
      <c r="J252" s="279"/>
      <c r="K252" s="279"/>
      <c r="L252" s="279"/>
      <c r="M252" s="279"/>
      <c r="N252" s="279"/>
      <c r="O252" s="279"/>
      <c r="P252" s="275"/>
      <c r="Q252" s="275"/>
      <c r="R252" s="86"/>
      <c r="S252" s="86"/>
      <c r="T252" s="86"/>
      <c r="U252" s="86"/>
      <c r="V252" s="86"/>
      <c r="W252" s="240"/>
      <c r="X252" s="240"/>
      <c r="Y252" s="240"/>
      <c r="Z252" s="240"/>
      <c r="AA252" s="240"/>
      <c r="AB252" s="240"/>
      <c r="AC252" s="240"/>
      <c r="AD252" s="240"/>
      <c r="AE252" s="240"/>
      <c r="AF252" s="240"/>
      <c r="AG252" s="240"/>
      <c r="AH252" s="240"/>
      <c r="AI252" s="240"/>
      <c r="AJ252" s="240"/>
      <c r="AK252" s="240"/>
      <c r="AL252" s="240"/>
      <c r="AM252" s="240"/>
      <c r="AN252" s="240"/>
      <c r="AO252" s="240"/>
      <c r="AP252" s="240"/>
      <c r="AQ252" s="240"/>
      <c r="AR252" s="240"/>
      <c r="AS252" s="268"/>
      <c r="AT252" s="268"/>
      <c r="AU252" s="268"/>
      <c r="AV252" s="268"/>
      <c r="AW252" s="268"/>
      <c r="AX252" s="271"/>
      <c r="AY252" s="271"/>
      <c r="AZ252" s="271"/>
      <c r="BA252" s="271"/>
      <c r="BB252" s="271"/>
      <c r="BC252" s="271"/>
      <c r="BD252" s="271"/>
      <c r="BE252" s="241"/>
      <c r="BF252" s="242"/>
      <c r="BG252" s="11"/>
    </row>
    <row r="253" spans="1:59" x14ac:dyDescent="0.3">
      <c r="A253" s="238"/>
      <c r="B253" s="58"/>
      <c r="C253" s="58"/>
      <c r="D253" s="73"/>
      <c r="E253" s="82"/>
      <c r="F253" s="239"/>
      <c r="G253" s="239"/>
      <c r="H253" s="83"/>
      <c r="I253" s="279"/>
      <c r="J253" s="279"/>
      <c r="K253" s="279"/>
      <c r="L253" s="279"/>
      <c r="M253" s="279"/>
      <c r="N253" s="279"/>
      <c r="O253" s="279"/>
      <c r="P253" s="275"/>
      <c r="Q253" s="275"/>
      <c r="R253" s="86"/>
      <c r="S253" s="86"/>
      <c r="T253" s="86"/>
      <c r="U253" s="86"/>
      <c r="V253" s="86"/>
      <c r="W253" s="240"/>
      <c r="X253" s="240"/>
      <c r="Y253" s="240"/>
      <c r="Z253" s="240"/>
      <c r="AA253" s="240"/>
      <c r="AB253" s="240"/>
      <c r="AC253" s="240"/>
      <c r="AD253" s="240"/>
      <c r="AE253" s="240"/>
      <c r="AF253" s="240"/>
      <c r="AG253" s="240"/>
      <c r="AH253" s="240"/>
      <c r="AI253" s="240"/>
      <c r="AJ253" s="240"/>
      <c r="AK253" s="240"/>
      <c r="AL253" s="240"/>
      <c r="AM253" s="240"/>
      <c r="AN253" s="240"/>
      <c r="AO253" s="240"/>
      <c r="AP253" s="240"/>
      <c r="AQ253" s="240"/>
      <c r="AR253" s="240"/>
      <c r="AS253" s="268"/>
      <c r="AT253" s="268"/>
      <c r="AU253" s="268"/>
      <c r="AV253" s="268"/>
      <c r="AW253" s="268"/>
      <c r="AX253" s="271"/>
      <c r="AY253" s="271"/>
      <c r="AZ253" s="271"/>
      <c r="BA253" s="271"/>
      <c r="BB253" s="271"/>
      <c r="BC253" s="271"/>
      <c r="BD253" s="271"/>
      <c r="BE253" s="241"/>
      <c r="BF253" s="242"/>
      <c r="BG253" s="11"/>
    </row>
    <row r="254" spans="1:59" x14ac:dyDescent="0.3">
      <c r="A254" s="261"/>
      <c r="B254" s="58"/>
      <c r="C254" s="58"/>
      <c r="D254" s="73"/>
      <c r="E254" s="82"/>
      <c r="F254" s="239"/>
      <c r="G254" s="239"/>
      <c r="H254" s="83"/>
      <c r="I254" s="279"/>
      <c r="J254" s="279"/>
      <c r="K254" s="279"/>
      <c r="L254" s="279"/>
      <c r="M254" s="279"/>
      <c r="N254" s="279"/>
      <c r="O254" s="279"/>
      <c r="P254" s="275"/>
      <c r="Q254" s="275"/>
      <c r="R254" s="86"/>
      <c r="S254" s="86"/>
      <c r="T254" s="86"/>
      <c r="U254" s="86"/>
      <c r="V254" s="86"/>
      <c r="W254" s="240"/>
      <c r="X254" s="240"/>
      <c r="Y254" s="240"/>
      <c r="Z254" s="240"/>
      <c r="AA254" s="240"/>
      <c r="AB254" s="240"/>
      <c r="AC254" s="240"/>
      <c r="AD254" s="240"/>
      <c r="AE254" s="240"/>
      <c r="AF254" s="240"/>
      <c r="AG254" s="240"/>
      <c r="AH254" s="240"/>
      <c r="AI254" s="240"/>
      <c r="AJ254" s="240"/>
      <c r="AK254" s="240"/>
      <c r="AL254" s="240"/>
      <c r="AM254" s="240"/>
      <c r="AN254" s="240"/>
      <c r="AO254" s="240"/>
      <c r="AP254" s="240"/>
      <c r="AQ254" s="240"/>
      <c r="AR254" s="240"/>
      <c r="AS254" s="268"/>
      <c r="AT254" s="268"/>
      <c r="AU254" s="268"/>
      <c r="AV254" s="268"/>
      <c r="AW254" s="268"/>
      <c r="AX254" s="271"/>
      <c r="AY254" s="271"/>
      <c r="AZ254" s="271"/>
      <c r="BA254" s="271"/>
      <c r="BB254" s="271"/>
      <c r="BC254" s="271"/>
      <c r="BD254" s="271"/>
      <c r="BE254" s="241"/>
      <c r="BF254" s="242"/>
      <c r="BG254" s="11"/>
    </row>
    <row r="255" spans="1:59" x14ac:dyDescent="0.3">
      <c r="A255" s="238"/>
      <c r="B255" s="58"/>
      <c r="C255" s="58"/>
      <c r="D255" s="73"/>
      <c r="E255" s="82"/>
      <c r="F255" s="243"/>
      <c r="G255" s="239"/>
      <c r="H255" s="83"/>
      <c r="I255" s="279"/>
      <c r="J255" s="279"/>
      <c r="K255" s="279"/>
      <c r="L255" s="279"/>
      <c r="M255" s="279"/>
      <c r="N255" s="279"/>
      <c r="O255" s="279"/>
      <c r="P255" s="275"/>
      <c r="Q255" s="275"/>
      <c r="R255" s="86"/>
      <c r="S255" s="86"/>
      <c r="T255" s="86"/>
      <c r="U255" s="86"/>
      <c r="V255" s="86"/>
      <c r="W255" s="240"/>
      <c r="X255" s="240"/>
      <c r="Y255" s="240"/>
      <c r="Z255" s="240"/>
      <c r="AA255" s="240"/>
      <c r="AB255" s="240"/>
      <c r="AC255" s="240"/>
      <c r="AD255" s="240"/>
      <c r="AE255" s="240"/>
      <c r="AF255" s="240"/>
      <c r="AG255" s="240"/>
      <c r="AH255" s="240"/>
      <c r="AI255" s="240"/>
      <c r="AJ255" s="240"/>
      <c r="AK255" s="240"/>
      <c r="AL255" s="240"/>
      <c r="AM255" s="240"/>
      <c r="AN255" s="240"/>
      <c r="AO255" s="240"/>
      <c r="AP255" s="240"/>
      <c r="AQ255" s="240"/>
      <c r="AR255" s="240"/>
      <c r="AS255" s="268"/>
      <c r="AT255" s="268"/>
      <c r="AU255" s="268"/>
      <c r="AV255" s="268"/>
      <c r="AW255" s="268"/>
      <c r="AX255" s="271"/>
      <c r="AY255" s="271"/>
      <c r="AZ255" s="271"/>
      <c r="BA255" s="271"/>
      <c r="BB255" s="271"/>
      <c r="BC255" s="271"/>
      <c r="BD255" s="271"/>
      <c r="BE255" s="241"/>
      <c r="BF255" s="242"/>
      <c r="BG255" s="11"/>
    </row>
    <row r="256" spans="1:59" x14ac:dyDescent="0.3">
      <c r="A256" s="238"/>
      <c r="B256" s="58"/>
      <c r="C256" s="58"/>
      <c r="D256" s="73"/>
      <c r="E256" s="82"/>
      <c r="F256" s="243"/>
      <c r="G256" s="239"/>
      <c r="H256" s="83"/>
      <c r="I256" s="279"/>
      <c r="J256" s="279"/>
      <c r="K256" s="279"/>
      <c r="L256" s="279"/>
      <c r="M256" s="279"/>
      <c r="N256" s="279"/>
      <c r="O256" s="279"/>
      <c r="P256" s="275"/>
      <c r="Q256" s="275"/>
      <c r="R256" s="86"/>
      <c r="S256" s="86"/>
      <c r="T256" s="86"/>
      <c r="U256" s="86"/>
      <c r="V256" s="86"/>
      <c r="W256" s="240"/>
      <c r="X256" s="240"/>
      <c r="Y256" s="240"/>
      <c r="Z256" s="240"/>
      <c r="AA256" s="240"/>
      <c r="AB256" s="240"/>
      <c r="AC256" s="240"/>
      <c r="AD256" s="240"/>
      <c r="AE256" s="240"/>
      <c r="AF256" s="240"/>
      <c r="AG256" s="240"/>
      <c r="AH256" s="240"/>
      <c r="AI256" s="240"/>
      <c r="AJ256" s="240"/>
      <c r="AK256" s="240"/>
      <c r="AL256" s="240"/>
      <c r="AM256" s="240"/>
      <c r="AN256" s="240"/>
      <c r="AO256" s="240"/>
      <c r="AP256" s="240"/>
      <c r="AQ256" s="240"/>
      <c r="AR256" s="240"/>
      <c r="AS256" s="268"/>
      <c r="AT256" s="268"/>
      <c r="AU256" s="268"/>
      <c r="AV256" s="268"/>
      <c r="AW256" s="268"/>
      <c r="AX256" s="271"/>
      <c r="AY256" s="271"/>
      <c r="AZ256" s="271"/>
      <c r="BA256" s="271"/>
      <c r="BB256" s="271"/>
      <c r="BC256" s="271"/>
      <c r="BD256" s="271"/>
      <c r="BE256" s="241"/>
      <c r="BF256" s="242"/>
      <c r="BG256" s="11"/>
    </row>
    <row r="257" spans="1:59" x14ac:dyDescent="0.3">
      <c r="A257" s="238"/>
      <c r="B257" s="58"/>
      <c r="C257" s="58"/>
      <c r="D257" s="73"/>
      <c r="E257" s="82"/>
      <c r="F257" s="243"/>
      <c r="G257" s="239"/>
      <c r="H257" s="83"/>
      <c r="I257" s="279"/>
      <c r="J257" s="279"/>
      <c r="K257" s="279"/>
      <c r="L257" s="279"/>
      <c r="M257" s="279"/>
      <c r="N257" s="279"/>
      <c r="O257" s="279"/>
      <c r="P257" s="275"/>
      <c r="Q257" s="275"/>
      <c r="R257" s="86"/>
      <c r="S257" s="86"/>
      <c r="T257" s="86"/>
      <c r="U257" s="86"/>
      <c r="V257" s="86"/>
      <c r="W257" s="240"/>
      <c r="X257" s="240"/>
      <c r="Y257" s="240"/>
      <c r="Z257" s="240"/>
      <c r="AA257" s="240"/>
      <c r="AB257" s="240"/>
      <c r="AC257" s="240"/>
      <c r="AD257" s="240"/>
      <c r="AE257" s="240"/>
      <c r="AF257" s="240"/>
      <c r="AG257" s="240"/>
      <c r="AH257" s="240"/>
      <c r="AI257" s="240"/>
      <c r="AJ257" s="240"/>
      <c r="AK257" s="240"/>
      <c r="AL257" s="240"/>
      <c r="AM257" s="240"/>
      <c r="AN257" s="240"/>
      <c r="AO257" s="240"/>
      <c r="AP257" s="240"/>
      <c r="AQ257" s="240"/>
      <c r="AR257" s="240"/>
      <c r="AS257" s="268"/>
      <c r="AT257" s="268"/>
      <c r="AU257" s="268"/>
      <c r="AV257" s="268"/>
      <c r="AW257" s="268"/>
      <c r="AX257" s="271"/>
      <c r="AY257" s="271"/>
      <c r="AZ257" s="271"/>
      <c r="BA257" s="271"/>
      <c r="BB257" s="271"/>
      <c r="BC257" s="271"/>
      <c r="BD257" s="271"/>
      <c r="BE257" s="241"/>
      <c r="BF257" s="242"/>
      <c r="BG257" s="11"/>
    </row>
    <row r="258" spans="1:59" x14ac:dyDescent="0.3">
      <c r="A258" s="238"/>
      <c r="B258" s="58"/>
      <c r="C258" s="58"/>
      <c r="D258" s="73"/>
      <c r="E258" s="82"/>
      <c r="F258" s="243"/>
      <c r="G258" s="239"/>
      <c r="H258" s="83"/>
      <c r="I258" s="279"/>
      <c r="J258" s="279"/>
      <c r="K258" s="279"/>
      <c r="L258" s="279"/>
      <c r="M258" s="279"/>
      <c r="N258" s="279"/>
      <c r="O258" s="279"/>
      <c r="P258" s="275"/>
      <c r="Q258" s="275"/>
      <c r="R258" s="86"/>
      <c r="S258" s="86"/>
      <c r="T258" s="86"/>
      <c r="U258" s="86"/>
      <c r="V258" s="86"/>
      <c r="W258" s="240"/>
      <c r="X258" s="240"/>
      <c r="Y258" s="240"/>
      <c r="Z258" s="240"/>
      <c r="AA258" s="240"/>
      <c r="AB258" s="240"/>
      <c r="AC258" s="240"/>
      <c r="AD258" s="240"/>
      <c r="AE258" s="240"/>
      <c r="AF258" s="240"/>
      <c r="AG258" s="240"/>
      <c r="AH258" s="240"/>
      <c r="AI258" s="240"/>
      <c r="AJ258" s="240"/>
      <c r="AK258" s="240"/>
      <c r="AL258" s="240"/>
      <c r="AM258" s="240"/>
      <c r="AN258" s="240"/>
      <c r="AO258" s="240"/>
      <c r="AP258" s="240"/>
      <c r="AQ258" s="240"/>
      <c r="AR258" s="240"/>
      <c r="AS258" s="268"/>
      <c r="AT258" s="268"/>
      <c r="AU258" s="268"/>
      <c r="AV258" s="268"/>
      <c r="AW258" s="268"/>
      <c r="AX258" s="271"/>
      <c r="AY258" s="271"/>
      <c r="AZ258" s="271"/>
      <c r="BA258" s="271"/>
      <c r="BB258" s="271"/>
      <c r="BC258" s="271"/>
      <c r="BD258" s="271"/>
      <c r="BE258" s="50"/>
      <c r="BF258" s="15"/>
      <c r="BG258" s="11"/>
    </row>
    <row r="259" spans="1:59" x14ac:dyDescent="0.3">
      <c r="A259" s="238"/>
      <c r="B259" s="58"/>
      <c r="C259" s="58"/>
      <c r="D259" s="73"/>
      <c r="E259" s="82"/>
      <c r="F259" s="239"/>
      <c r="G259" s="239"/>
      <c r="H259" s="83"/>
      <c r="I259" s="279"/>
      <c r="J259" s="279"/>
      <c r="K259" s="279"/>
      <c r="L259" s="279"/>
      <c r="M259" s="279"/>
      <c r="N259" s="279"/>
      <c r="O259" s="279"/>
      <c r="P259" s="275"/>
      <c r="Q259" s="275"/>
      <c r="R259" s="86"/>
      <c r="S259" s="86"/>
      <c r="T259" s="86"/>
      <c r="U259" s="86"/>
      <c r="V259" s="86"/>
      <c r="W259" s="240"/>
      <c r="X259" s="240"/>
      <c r="Y259" s="240"/>
      <c r="Z259" s="240"/>
      <c r="AA259" s="240"/>
      <c r="AB259" s="240"/>
      <c r="AC259" s="240"/>
      <c r="AD259" s="240"/>
      <c r="AE259" s="240"/>
      <c r="AF259" s="240"/>
      <c r="AG259" s="240"/>
      <c r="AH259" s="240"/>
      <c r="AI259" s="240"/>
      <c r="AJ259" s="240"/>
      <c r="AK259" s="240"/>
      <c r="AL259" s="240"/>
      <c r="AM259" s="240"/>
      <c r="AN259" s="240"/>
      <c r="AO259" s="240"/>
      <c r="AP259" s="240"/>
      <c r="AQ259" s="240"/>
      <c r="AR259" s="240"/>
      <c r="AS259" s="268"/>
      <c r="AT259" s="268"/>
      <c r="AU259" s="268"/>
      <c r="AV259" s="268"/>
      <c r="AW259" s="268"/>
      <c r="AX259" s="271"/>
      <c r="AY259" s="271"/>
      <c r="AZ259" s="271"/>
      <c r="BA259" s="271"/>
      <c r="BB259" s="271"/>
      <c r="BC259" s="271"/>
      <c r="BD259" s="271"/>
      <c r="BE259" s="222"/>
      <c r="BF259" s="223"/>
      <c r="BG259" s="11"/>
    </row>
    <row r="260" spans="1:59" x14ac:dyDescent="0.3">
      <c r="A260" s="238"/>
      <c r="B260" s="58"/>
      <c r="C260" s="58"/>
      <c r="D260" s="73"/>
      <c r="E260" s="243"/>
      <c r="F260" s="239"/>
      <c r="G260" s="239"/>
      <c r="H260" s="83"/>
      <c r="I260" s="279"/>
      <c r="J260" s="279"/>
      <c r="K260" s="279"/>
      <c r="L260" s="279"/>
      <c r="M260" s="279"/>
      <c r="N260" s="279"/>
      <c r="O260" s="279"/>
      <c r="P260" s="275"/>
      <c r="Q260" s="275"/>
      <c r="R260" s="86"/>
      <c r="S260" s="86"/>
      <c r="T260" s="86"/>
      <c r="U260" s="86"/>
      <c r="V260" s="86"/>
      <c r="W260" s="240"/>
      <c r="X260" s="240"/>
      <c r="Y260" s="240"/>
      <c r="Z260" s="240"/>
      <c r="AA260" s="240"/>
      <c r="AB260" s="240"/>
      <c r="AC260" s="240"/>
      <c r="AD260" s="240"/>
      <c r="AE260" s="240"/>
      <c r="AF260" s="240"/>
      <c r="AG260" s="240"/>
      <c r="AH260" s="240"/>
      <c r="AI260" s="240"/>
      <c r="AJ260" s="240"/>
      <c r="AK260" s="240"/>
      <c r="AL260" s="240"/>
      <c r="AM260" s="240"/>
      <c r="AN260" s="240"/>
      <c r="AO260" s="240"/>
      <c r="AP260" s="240"/>
      <c r="AQ260" s="240"/>
      <c r="AR260" s="240"/>
      <c r="AS260" s="268"/>
      <c r="AT260" s="268"/>
      <c r="AU260" s="268"/>
      <c r="AV260" s="268"/>
      <c r="AW260" s="268"/>
      <c r="AX260" s="271"/>
      <c r="AY260" s="271"/>
      <c r="AZ260" s="271"/>
      <c r="BA260" s="271"/>
      <c r="BB260" s="271"/>
      <c r="BC260" s="271"/>
      <c r="BD260" s="271"/>
      <c r="BE260" s="241"/>
      <c r="BF260" s="242"/>
      <c r="BG260" s="11"/>
    </row>
    <row r="261" spans="1:59" x14ac:dyDescent="0.3">
      <c r="A261" s="238"/>
      <c r="B261" s="58"/>
      <c r="C261" s="58"/>
      <c r="D261" s="73"/>
      <c r="E261" s="243"/>
      <c r="F261" s="239"/>
      <c r="G261" s="239"/>
      <c r="H261" s="83"/>
      <c r="I261" s="279"/>
      <c r="J261" s="279"/>
      <c r="K261" s="279"/>
      <c r="L261" s="279"/>
      <c r="M261" s="279"/>
      <c r="N261" s="279"/>
      <c r="O261" s="279"/>
      <c r="P261" s="275"/>
      <c r="Q261" s="275"/>
      <c r="R261" s="86"/>
      <c r="S261" s="86"/>
      <c r="T261" s="86"/>
      <c r="U261" s="86"/>
      <c r="V261" s="86"/>
      <c r="W261" s="240"/>
      <c r="X261" s="240"/>
      <c r="Y261" s="240"/>
      <c r="Z261" s="240"/>
      <c r="AA261" s="240"/>
      <c r="AB261" s="240"/>
      <c r="AC261" s="240"/>
      <c r="AD261" s="240"/>
      <c r="AE261" s="240"/>
      <c r="AF261" s="240"/>
      <c r="AG261" s="240"/>
      <c r="AH261" s="240"/>
      <c r="AI261" s="240"/>
      <c r="AJ261" s="240"/>
      <c r="AK261" s="240"/>
      <c r="AL261" s="240"/>
      <c r="AM261" s="240"/>
      <c r="AN261" s="240"/>
      <c r="AO261" s="240"/>
      <c r="AP261" s="240"/>
      <c r="AQ261" s="240"/>
      <c r="AR261" s="240"/>
      <c r="AS261" s="268"/>
      <c r="AT261" s="268"/>
      <c r="AU261" s="268"/>
      <c r="AV261" s="268"/>
      <c r="AW261" s="268"/>
      <c r="AX261" s="271"/>
      <c r="AY261" s="271"/>
      <c r="AZ261" s="271"/>
      <c r="BA261" s="271"/>
      <c r="BB261" s="271"/>
      <c r="BC261" s="271"/>
      <c r="BD261" s="271"/>
      <c r="BE261" s="241"/>
      <c r="BF261" s="242"/>
      <c r="BG261" s="11"/>
    </row>
    <row r="262" spans="1:59" x14ac:dyDescent="0.3">
      <c r="A262" s="238"/>
      <c r="B262" s="58"/>
      <c r="C262" s="58"/>
      <c r="D262" s="73"/>
      <c r="E262" s="243"/>
      <c r="F262" s="239"/>
      <c r="G262" s="239"/>
      <c r="H262" s="83"/>
      <c r="I262" s="279"/>
      <c r="J262" s="279"/>
      <c r="K262" s="279"/>
      <c r="L262" s="279"/>
      <c r="M262" s="279"/>
      <c r="N262" s="279"/>
      <c r="O262" s="279"/>
      <c r="P262" s="275"/>
      <c r="Q262" s="275"/>
      <c r="R262" s="86"/>
      <c r="S262" s="86"/>
      <c r="T262" s="86"/>
      <c r="U262" s="86"/>
      <c r="V262" s="86"/>
      <c r="W262" s="240"/>
      <c r="X262" s="240"/>
      <c r="Y262" s="240"/>
      <c r="Z262" s="240"/>
      <c r="AA262" s="240"/>
      <c r="AB262" s="240"/>
      <c r="AC262" s="240"/>
      <c r="AD262" s="240"/>
      <c r="AE262" s="240"/>
      <c r="AF262" s="240"/>
      <c r="AG262" s="240"/>
      <c r="AH262" s="240"/>
      <c r="AI262" s="240"/>
      <c r="AJ262" s="240"/>
      <c r="AK262" s="240"/>
      <c r="AL262" s="240"/>
      <c r="AM262" s="240"/>
      <c r="AN262" s="240"/>
      <c r="AO262" s="240"/>
      <c r="AP262" s="240"/>
      <c r="AQ262" s="240"/>
      <c r="AR262" s="240"/>
      <c r="AS262" s="268"/>
      <c r="AT262" s="268"/>
      <c r="AU262" s="268"/>
      <c r="AV262" s="268"/>
      <c r="AW262" s="268"/>
      <c r="AX262" s="271"/>
      <c r="AY262" s="271"/>
      <c r="AZ262" s="271"/>
      <c r="BA262" s="271"/>
      <c r="BB262" s="271"/>
      <c r="BC262" s="271"/>
      <c r="BD262" s="271"/>
      <c r="BE262" s="241"/>
      <c r="BF262" s="242"/>
      <c r="BG262" s="11"/>
    </row>
    <row r="263" spans="1:59" x14ac:dyDescent="0.3">
      <c r="A263" s="238"/>
      <c r="B263" s="58"/>
      <c r="C263" s="58"/>
      <c r="D263" s="73"/>
      <c r="E263" s="239"/>
      <c r="F263" s="239"/>
      <c r="G263" s="239"/>
      <c r="H263" s="83"/>
      <c r="I263" s="279"/>
      <c r="J263" s="279"/>
      <c r="K263" s="279"/>
      <c r="L263" s="279"/>
      <c r="M263" s="279"/>
      <c r="N263" s="279"/>
      <c r="O263" s="279"/>
      <c r="P263" s="275"/>
      <c r="Q263" s="275"/>
      <c r="R263" s="86"/>
      <c r="S263" s="86"/>
      <c r="T263" s="86"/>
      <c r="U263" s="86"/>
      <c r="V263" s="86"/>
      <c r="W263" s="240"/>
      <c r="X263" s="240"/>
      <c r="Y263" s="240"/>
      <c r="Z263" s="240"/>
      <c r="AA263" s="240"/>
      <c r="AB263" s="240"/>
      <c r="AC263" s="240"/>
      <c r="AD263" s="240"/>
      <c r="AE263" s="240"/>
      <c r="AF263" s="240"/>
      <c r="AG263" s="240"/>
      <c r="AH263" s="240"/>
      <c r="AI263" s="240"/>
      <c r="AJ263" s="240"/>
      <c r="AK263" s="240"/>
      <c r="AL263" s="240"/>
      <c r="AM263" s="240"/>
      <c r="AN263" s="240"/>
      <c r="AO263" s="240"/>
      <c r="AP263" s="240"/>
      <c r="AQ263" s="240"/>
      <c r="AR263" s="240"/>
      <c r="AS263" s="268"/>
      <c r="AT263" s="268"/>
      <c r="AU263" s="268"/>
      <c r="AV263" s="268"/>
      <c r="AW263" s="268"/>
      <c r="AX263" s="271"/>
      <c r="AY263" s="271"/>
      <c r="AZ263" s="271"/>
      <c r="BA263" s="271"/>
      <c r="BB263" s="271"/>
      <c r="BC263" s="271"/>
      <c r="BD263" s="271"/>
      <c r="BE263" s="241"/>
      <c r="BF263" s="242"/>
      <c r="BG263" s="11"/>
    </row>
    <row r="264" spans="1:59" x14ac:dyDescent="0.3">
      <c r="A264" s="238"/>
      <c r="B264" s="58"/>
      <c r="C264" s="58"/>
      <c r="D264" s="73"/>
      <c r="E264" s="239"/>
      <c r="F264" s="239"/>
      <c r="G264" s="239"/>
      <c r="H264" s="83"/>
      <c r="I264" s="279"/>
      <c r="J264" s="279"/>
      <c r="K264" s="279"/>
      <c r="L264" s="279"/>
      <c r="M264" s="279"/>
      <c r="N264" s="279"/>
      <c r="O264" s="279"/>
      <c r="P264" s="275"/>
      <c r="Q264" s="275"/>
      <c r="R264" s="86"/>
      <c r="S264" s="86"/>
      <c r="T264" s="86"/>
      <c r="U264" s="86"/>
      <c r="V264" s="86"/>
      <c r="W264" s="240"/>
      <c r="X264" s="240"/>
      <c r="Y264" s="240"/>
      <c r="Z264" s="240"/>
      <c r="AA264" s="240"/>
      <c r="AB264" s="240"/>
      <c r="AC264" s="240"/>
      <c r="AD264" s="240"/>
      <c r="AE264" s="240"/>
      <c r="AF264" s="240"/>
      <c r="AG264" s="240"/>
      <c r="AH264" s="240"/>
      <c r="AI264" s="240"/>
      <c r="AJ264" s="240"/>
      <c r="AK264" s="240"/>
      <c r="AL264" s="240"/>
      <c r="AM264" s="240"/>
      <c r="AN264" s="240"/>
      <c r="AO264" s="240"/>
      <c r="AP264" s="240"/>
      <c r="AQ264" s="240"/>
      <c r="AR264" s="240"/>
      <c r="AS264" s="268"/>
      <c r="AT264" s="268"/>
      <c r="AU264" s="268"/>
      <c r="AV264" s="268"/>
      <c r="AW264" s="268"/>
      <c r="AX264" s="271"/>
      <c r="AY264" s="271"/>
      <c r="AZ264" s="271"/>
      <c r="BA264" s="271"/>
      <c r="BB264" s="271"/>
      <c r="BC264" s="271"/>
      <c r="BD264" s="271"/>
      <c r="BE264" s="241"/>
      <c r="BF264" s="242"/>
      <c r="BG264" s="11"/>
    </row>
    <row r="265" spans="1:59" x14ac:dyDescent="0.3">
      <c r="A265" s="238"/>
      <c r="B265" s="58"/>
      <c r="C265" s="58"/>
      <c r="D265" s="73"/>
      <c r="E265" s="239"/>
      <c r="F265" s="239"/>
      <c r="G265" s="239"/>
      <c r="H265" s="83"/>
      <c r="I265" s="279"/>
      <c r="J265" s="279"/>
      <c r="K265" s="279"/>
      <c r="L265" s="279"/>
      <c r="M265" s="279"/>
      <c r="N265" s="279"/>
      <c r="O265" s="279"/>
      <c r="P265" s="275"/>
      <c r="Q265" s="275"/>
      <c r="R265" s="86"/>
      <c r="S265" s="86"/>
      <c r="T265" s="86"/>
      <c r="U265" s="86"/>
      <c r="V265" s="86"/>
      <c r="W265" s="240"/>
      <c r="X265" s="240"/>
      <c r="Y265" s="240"/>
      <c r="Z265" s="240"/>
      <c r="AA265" s="240"/>
      <c r="AB265" s="240"/>
      <c r="AC265" s="240"/>
      <c r="AD265" s="240"/>
      <c r="AE265" s="240"/>
      <c r="AF265" s="240"/>
      <c r="AG265" s="240"/>
      <c r="AH265" s="240"/>
      <c r="AI265" s="240"/>
      <c r="AJ265" s="240"/>
      <c r="AK265" s="240"/>
      <c r="AL265" s="240"/>
      <c r="AM265" s="240"/>
      <c r="AN265" s="240"/>
      <c r="AO265" s="240"/>
      <c r="AP265" s="240"/>
      <c r="AQ265" s="240"/>
      <c r="AR265" s="240"/>
      <c r="AS265" s="268"/>
      <c r="AT265" s="268"/>
      <c r="AU265" s="268"/>
      <c r="AV265" s="268"/>
      <c r="AW265" s="268"/>
      <c r="AX265" s="271"/>
      <c r="AY265" s="271"/>
      <c r="AZ265" s="271"/>
      <c r="BA265" s="271"/>
      <c r="BB265" s="271"/>
      <c r="BC265" s="271"/>
      <c r="BD265" s="271"/>
      <c r="BE265" s="241"/>
      <c r="BF265" s="242"/>
      <c r="BG265" s="11"/>
    </row>
    <row r="266" spans="1:59" x14ac:dyDescent="0.3">
      <c r="A266" s="238"/>
      <c r="B266" s="58"/>
      <c r="C266" s="58"/>
      <c r="D266" s="73"/>
      <c r="E266" s="239"/>
      <c r="F266" s="239"/>
      <c r="G266" s="239"/>
      <c r="H266" s="83"/>
      <c r="I266" s="279"/>
      <c r="J266" s="279"/>
      <c r="K266" s="279"/>
      <c r="L266" s="279"/>
      <c r="M266" s="279"/>
      <c r="N266" s="279"/>
      <c r="O266" s="279"/>
      <c r="P266" s="275"/>
      <c r="Q266" s="275"/>
      <c r="R266" s="86"/>
      <c r="S266" s="86"/>
      <c r="T266" s="86"/>
      <c r="U266" s="86"/>
      <c r="V266" s="86"/>
      <c r="W266" s="240"/>
      <c r="X266" s="240"/>
      <c r="Y266" s="240"/>
      <c r="Z266" s="240"/>
      <c r="AA266" s="240"/>
      <c r="AB266" s="240"/>
      <c r="AC266" s="240"/>
      <c r="AD266" s="240"/>
      <c r="AE266" s="240"/>
      <c r="AF266" s="240"/>
      <c r="AG266" s="240"/>
      <c r="AH266" s="240"/>
      <c r="AI266" s="240"/>
      <c r="AJ266" s="240"/>
      <c r="AK266" s="240"/>
      <c r="AL266" s="240"/>
      <c r="AM266" s="240"/>
      <c r="AN266" s="240"/>
      <c r="AO266" s="240"/>
      <c r="AP266" s="240"/>
      <c r="AQ266" s="240"/>
      <c r="AR266" s="240"/>
      <c r="AS266" s="268"/>
      <c r="AT266" s="268"/>
      <c r="AU266" s="268"/>
      <c r="AV266" s="268"/>
      <c r="AW266" s="268"/>
      <c r="AX266" s="271"/>
      <c r="AY266" s="271"/>
      <c r="AZ266" s="271"/>
      <c r="BA266" s="271"/>
      <c r="BB266" s="271"/>
      <c r="BC266" s="271"/>
      <c r="BD266" s="271"/>
      <c r="BE266" s="241"/>
      <c r="BF266" s="242"/>
      <c r="BG266" s="11"/>
    </row>
    <row r="267" spans="1:59" x14ac:dyDescent="0.3">
      <c r="A267" s="238"/>
      <c r="B267" s="58"/>
      <c r="C267" s="58"/>
      <c r="D267" s="73"/>
      <c r="E267" s="82"/>
      <c r="F267" s="239"/>
      <c r="G267" s="243"/>
      <c r="H267" s="83"/>
      <c r="I267" s="279"/>
      <c r="J267" s="279"/>
      <c r="K267" s="279"/>
      <c r="L267" s="279"/>
      <c r="M267" s="279"/>
      <c r="N267" s="279"/>
      <c r="O267" s="279"/>
      <c r="P267" s="275"/>
      <c r="Q267" s="275"/>
      <c r="R267" s="86"/>
      <c r="S267" s="86"/>
      <c r="T267" s="86"/>
      <c r="U267" s="86"/>
      <c r="V267" s="86"/>
      <c r="W267" s="240"/>
      <c r="X267" s="240"/>
      <c r="Y267" s="240"/>
      <c r="Z267" s="240"/>
      <c r="AA267" s="240"/>
      <c r="AB267" s="240"/>
      <c r="AC267" s="240"/>
      <c r="AD267" s="240"/>
      <c r="AE267" s="240"/>
      <c r="AF267" s="240"/>
      <c r="AG267" s="240"/>
      <c r="AH267" s="240"/>
      <c r="AI267" s="240"/>
      <c r="AJ267" s="240"/>
      <c r="AK267" s="240"/>
      <c r="AL267" s="240"/>
      <c r="AM267" s="240"/>
      <c r="AN267" s="240"/>
      <c r="AO267" s="240"/>
      <c r="AP267" s="240"/>
      <c r="AQ267" s="240"/>
      <c r="AR267" s="240"/>
      <c r="AS267" s="268"/>
      <c r="AT267" s="268"/>
      <c r="AU267" s="268"/>
      <c r="AV267" s="268"/>
      <c r="AW267" s="268"/>
      <c r="AX267" s="271"/>
      <c r="AY267" s="271"/>
      <c r="AZ267" s="271"/>
      <c r="BA267" s="271"/>
      <c r="BB267" s="271"/>
      <c r="BC267" s="271"/>
      <c r="BD267" s="271"/>
      <c r="BE267" s="241"/>
      <c r="BF267" s="242"/>
      <c r="BG267" s="11"/>
    </row>
    <row r="268" spans="1:59" x14ac:dyDescent="0.3">
      <c r="A268" s="238"/>
      <c r="B268" s="58"/>
      <c r="C268" s="58"/>
      <c r="D268" s="73"/>
      <c r="E268" s="82"/>
      <c r="F268" s="239"/>
      <c r="G268" s="243"/>
      <c r="H268" s="83"/>
      <c r="I268" s="279"/>
      <c r="J268" s="279"/>
      <c r="K268" s="279"/>
      <c r="L268" s="279"/>
      <c r="M268" s="279"/>
      <c r="N268" s="279"/>
      <c r="O268" s="279"/>
      <c r="P268" s="275"/>
      <c r="Q268" s="275"/>
      <c r="R268" s="86"/>
      <c r="S268" s="86"/>
      <c r="T268" s="86"/>
      <c r="U268" s="86"/>
      <c r="V268" s="86"/>
      <c r="W268" s="240"/>
      <c r="X268" s="240"/>
      <c r="Y268" s="240"/>
      <c r="Z268" s="240"/>
      <c r="AA268" s="240"/>
      <c r="AB268" s="240"/>
      <c r="AC268" s="240"/>
      <c r="AD268" s="240"/>
      <c r="AE268" s="240"/>
      <c r="AF268" s="240"/>
      <c r="AG268" s="240"/>
      <c r="AH268" s="240"/>
      <c r="AI268" s="240"/>
      <c r="AJ268" s="240"/>
      <c r="AK268" s="240"/>
      <c r="AL268" s="240"/>
      <c r="AM268" s="240"/>
      <c r="AN268" s="240"/>
      <c r="AO268" s="240"/>
      <c r="AP268" s="240"/>
      <c r="AQ268" s="240"/>
      <c r="AR268" s="240"/>
      <c r="AS268" s="268"/>
      <c r="AT268" s="268"/>
      <c r="AU268" s="268"/>
      <c r="AV268" s="268"/>
      <c r="AW268" s="268"/>
      <c r="AX268" s="271"/>
      <c r="AY268" s="271"/>
      <c r="AZ268" s="271"/>
      <c r="BA268" s="271"/>
      <c r="BB268" s="271"/>
      <c r="BC268" s="271"/>
      <c r="BD268" s="271"/>
      <c r="BE268" s="241"/>
      <c r="BF268" s="242"/>
      <c r="BG268" s="11"/>
    </row>
    <row r="269" spans="1:59" x14ac:dyDescent="0.3">
      <c r="A269" s="238"/>
      <c r="B269" s="58"/>
      <c r="C269" s="58"/>
      <c r="D269" s="73"/>
      <c r="E269" s="82"/>
      <c r="F269" s="239"/>
      <c r="G269" s="243"/>
      <c r="H269" s="83"/>
      <c r="I269" s="279"/>
      <c r="J269" s="279"/>
      <c r="K269" s="279"/>
      <c r="L269" s="279"/>
      <c r="M269" s="279"/>
      <c r="N269" s="279"/>
      <c r="O269" s="279"/>
      <c r="P269" s="275"/>
      <c r="Q269" s="275"/>
      <c r="R269" s="86"/>
      <c r="S269" s="86"/>
      <c r="T269" s="86"/>
      <c r="U269" s="86"/>
      <c r="V269" s="86"/>
      <c r="W269" s="240"/>
      <c r="X269" s="240"/>
      <c r="Y269" s="240"/>
      <c r="Z269" s="240"/>
      <c r="AA269" s="240"/>
      <c r="AB269" s="240"/>
      <c r="AC269" s="240"/>
      <c r="AD269" s="240"/>
      <c r="AE269" s="240"/>
      <c r="AF269" s="240"/>
      <c r="AG269" s="240"/>
      <c r="AH269" s="240"/>
      <c r="AI269" s="240"/>
      <c r="AJ269" s="240"/>
      <c r="AK269" s="240"/>
      <c r="AL269" s="240"/>
      <c r="AM269" s="240"/>
      <c r="AN269" s="240"/>
      <c r="AO269" s="240"/>
      <c r="AP269" s="240"/>
      <c r="AQ269" s="240"/>
      <c r="AR269" s="240"/>
      <c r="AS269" s="268"/>
      <c r="AT269" s="268"/>
      <c r="AU269" s="268"/>
      <c r="AV269" s="268"/>
      <c r="AW269" s="268"/>
      <c r="AX269" s="271"/>
      <c r="AY269" s="271"/>
      <c r="AZ269" s="271"/>
      <c r="BA269" s="271"/>
      <c r="BB269" s="271"/>
      <c r="BC269" s="271"/>
      <c r="BD269" s="271"/>
      <c r="BE269" s="241"/>
      <c r="BF269" s="242"/>
      <c r="BG269" s="11"/>
    </row>
    <row r="270" spans="1:59" x14ac:dyDescent="0.3">
      <c r="A270" s="238"/>
      <c r="B270" s="58"/>
      <c r="C270" s="58"/>
      <c r="D270" s="73"/>
      <c r="E270" s="82"/>
      <c r="F270" s="239"/>
      <c r="G270" s="243"/>
      <c r="H270" s="83"/>
      <c r="I270" s="279"/>
      <c r="J270" s="279"/>
      <c r="K270" s="279"/>
      <c r="L270" s="279"/>
      <c r="M270" s="279"/>
      <c r="N270" s="279"/>
      <c r="O270" s="279"/>
      <c r="P270" s="275"/>
      <c r="Q270" s="275"/>
      <c r="R270" s="86"/>
      <c r="S270" s="86"/>
      <c r="T270" s="86"/>
      <c r="U270" s="86"/>
      <c r="V270" s="86"/>
      <c r="W270" s="240"/>
      <c r="X270" s="240"/>
      <c r="Y270" s="240"/>
      <c r="Z270" s="240"/>
      <c r="AA270" s="240"/>
      <c r="AB270" s="240"/>
      <c r="AC270" s="240"/>
      <c r="AD270" s="240"/>
      <c r="AE270" s="240"/>
      <c r="AF270" s="240"/>
      <c r="AG270" s="240"/>
      <c r="AH270" s="240"/>
      <c r="AI270" s="240"/>
      <c r="AJ270" s="240"/>
      <c r="AK270" s="240"/>
      <c r="AL270" s="240"/>
      <c r="AM270" s="240"/>
      <c r="AN270" s="240"/>
      <c r="AO270" s="240"/>
      <c r="AP270" s="240"/>
      <c r="AQ270" s="240"/>
      <c r="AR270" s="240"/>
      <c r="AS270" s="268"/>
      <c r="AT270" s="268"/>
      <c r="AU270" s="268"/>
      <c r="AV270" s="268"/>
      <c r="AW270" s="268"/>
      <c r="AX270" s="271"/>
      <c r="AY270" s="271"/>
      <c r="AZ270" s="271"/>
      <c r="BA270" s="271"/>
      <c r="BB270" s="271"/>
      <c r="BC270" s="271"/>
      <c r="BD270" s="271"/>
      <c r="BE270" s="222"/>
      <c r="BF270" s="223"/>
      <c r="BG270" s="11"/>
    </row>
    <row r="271" spans="1:59" x14ac:dyDescent="0.3">
      <c r="A271" s="238"/>
      <c r="B271" s="58"/>
      <c r="C271" s="58"/>
      <c r="D271" s="73"/>
      <c r="E271" s="82"/>
      <c r="F271" s="239"/>
      <c r="G271" s="243"/>
      <c r="H271" s="83"/>
      <c r="I271" s="279"/>
      <c r="J271" s="279"/>
      <c r="K271" s="279"/>
      <c r="L271" s="279"/>
      <c r="M271" s="279"/>
      <c r="N271" s="279"/>
      <c r="O271" s="279"/>
      <c r="P271" s="275"/>
      <c r="Q271" s="275"/>
      <c r="R271" s="86"/>
      <c r="S271" s="86"/>
      <c r="T271" s="86"/>
      <c r="U271" s="86"/>
      <c r="V271" s="86"/>
      <c r="W271" s="240"/>
      <c r="X271" s="240"/>
      <c r="Y271" s="240"/>
      <c r="Z271" s="240"/>
      <c r="AA271" s="240"/>
      <c r="AB271" s="240"/>
      <c r="AC271" s="240"/>
      <c r="AD271" s="240"/>
      <c r="AE271" s="240"/>
      <c r="AF271" s="240"/>
      <c r="AG271" s="240"/>
      <c r="AH271" s="240"/>
      <c r="AI271" s="240"/>
      <c r="AJ271" s="240"/>
      <c r="AK271" s="240"/>
      <c r="AL271" s="240"/>
      <c r="AM271" s="240"/>
      <c r="AN271" s="240"/>
      <c r="AO271" s="240"/>
      <c r="AP271" s="240"/>
      <c r="AQ271" s="240"/>
      <c r="AR271" s="240"/>
      <c r="AS271" s="268"/>
      <c r="AT271" s="268"/>
      <c r="AU271" s="268"/>
      <c r="AV271" s="268"/>
      <c r="AW271" s="268"/>
      <c r="AX271" s="271"/>
      <c r="AY271" s="271"/>
      <c r="AZ271" s="271"/>
      <c r="BA271" s="271"/>
      <c r="BB271" s="271"/>
      <c r="BC271" s="271"/>
      <c r="BD271" s="271"/>
      <c r="BE271" s="241"/>
      <c r="BF271" s="242"/>
      <c r="BG271" s="11"/>
    </row>
    <row r="272" spans="1:59" x14ac:dyDescent="0.3">
      <c r="A272" s="238"/>
      <c r="B272" s="58"/>
      <c r="C272" s="58"/>
      <c r="D272" s="73"/>
      <c r="E272" s="82"/>
      <c r="F272" s="239"/>
      <c r="G272" s="234"/>
      <c r="H272" s="83"/>
      <c r="I272" s="279"/>
      <c r="J272" s="279"/>
      <c r="K272" s="279"/>
      <c r="L272" s="279"/>
      <c r="M272" s="279"/>
      <c r="N272" s="279"/>
      <c r="O272" s="279"/>
      <c r="P272" s="275"/>
      <c r="Q272" s="275"/>
      <c r="R272" s="86"/>
      <c r="S272" s="86"/>
      <c r="T272" s="86"/>
      <c r="U272" s="86"/>
      <c r="V272" s="86"/>
      <c r="W272" s="240"/>
      <c r="X272" s="240"/>
      <c r="Y272" s="240"/>
      <c r="Z272" s="240"/>
      <c r="AA272" s="240"/>
      <c r="AB272" s="240"/>
      <c r="AC272" s="240"/>
      <c r="AD272" s="240"/>
      <c r="AE272" s="240"/>
      <c r="AF272" s="240"/>
      <c r="AG272" s="240"/>
      <c r="AH272" s="240"/>
      <c r="AI272" s="240"/>
      <c r="AJ272" s="240"/>
      <c r="AK272" s="240"/>
      <c r="AL272" s="240"/>
      <c r="AM272" s="240"/>
      <c r="AN272" s="240"/>
      <c r="AO272" s="240"/>
      <c r="AP272" s="240"/>
      <c r="AQ272" s="240"/>
      <c r="AR272" s="240"/>
      <c r="AS272" s="268"/>
      <c r="AT272" s="268"/>
      <c r="AU272" s="268"/>
      <c r="AV272" s="268"/>
      <c r="AW272" s="268"/>
      <c r="AX272" s="271"/>
      <c r="AY272" s="271"/>
      <c r="AZ272" s="271"/>
      <c r="BA272" s="271"/>
      <c r="BB272" s="271"/>
      <c r="BC272" s="271"/>
      <c r="BD272" s="271"/>
      <c r="BE272" s="241"/>
      <c r="BF272" s="242"/>
      <c r="BG272" s="11"/>
    </row>
    <row r="273" spans="1:302" x14ac:dyDescent="0.3">
      <c r="A273" s="238"/>
      <c r="B273" s="58"/>
      <c r="C273" s="58"/>
      <c r="D273" s="73"/>
      <c r="E273" s="82"/>
      <c r="F273" s="239"/>
      <c r="G273" s="234"/>
      <c r="H273" s="83"/>
      <c r="I273" s="279"/>
      <c r="J273" s="279"/>
      <c r="K273" s="279"/>
      <c r="L273" s="279"/>
      <c r="M273" s="279"/>
      <c r="N273" s="279"/>
      <c r="O273" s="279"/>
      <c r="P273" s="275"/>
      <c r="Q273" s="275"/>
      <c r="R273" s="86"/>
      <c r="S273" s="86"/>
      <c r="T273" s="86"/>
      <c r="U273" s="86"/>
      <c r="V273" s="86"/>
      <c r="W273" s="240"/>
      <c r="X273" s="240"/>
      <c r="Y273" s="240"/>
      <c r="Z273" s="240"/>
      <c r="AA273" s="240"/>
      <c r="AB273" s="240"/>
      <c r="AC273" s="240"/>
      <c r="AD273" s="240"/>
      <c r="AE273" s="240"/>
      <c r="AF273" s="240"/>
      <c r="AG273" s="240"/>
      <c r="AH273" s="240"/>
      <c r="AI273" s="240"/>
      <c r="AJ273" s="240"/>
      <c r="AK273" s="240"/>
      <c r="AL273" s="240"/>
      <c r="AM273" s="240"/>
      <c r="AN273" s="240"/>
      <c r="AO273" s="240"/>
      <c r="AP273" s="240"/>
      <c r="AQ273" s="240"/>
      <c r="AR273" s="240"/>
      <c r="AS273" s="268"/>
      <c r="AT273" s="268"/>
      <c r="AU273" s="268"/>
      <c r="AV273" s="268"/>
      <c r="AW273" s="268"/>
      <c r="AX273" s="271"/>
      <c r="AY273" s="271"/>
      <c r="AZ273" s="271"/>
      <c r="BA273" s="271"/>
      <c r="BB273" s="271"/>
      <c r="BC273" s="271"/>
      <c r="BD273" s="271"/>
      <c r="BE273" s="241"/>
      <c r="BF273" s="242"/>
      <c r="BG273" s="11"/>
    </row>
    <row r="274" spans="1:302" x14ac:dyDescent="0.3">
      <c r="A274" s="238"/>
      <c r="B274" s="58"/>
      <c r="C274" s="58"/>
      <c r="D274" s="73"/>
      <c r="E274" s="82"/>
      <c r="F274" s="239"/>
      <c r="G274" s="234"/>
      <c r="H274" s="83"/>
      <c r="I274" s="279"/>
      <c r="J274" s="279"/>
      <c r="K274" s="279"/>
      <c r="L274" s="279"/>
      <c r="M274" s="279"/>
      <c r="N274" s="279"/>
      <c r="O274" s="279"/>
      <c r="P274" s="275"/>
      <c r="Q274" s="275"/>
      <c r="R274" s="86"/>
      <c r="S274" s="86"/>
      <c r="T274" s="86"/>
      <c r="U274" s="86"/>
      <c r="V274" s="86"/>
      <c r="W274" s="240"/>
      <c r="X274" s="240"/>
      <c r="Y274" s="240"/>
      <c r="Z274" s="240"/>
      <c r="AA274" s="240"/>
      <c r="AB274" s="240"/>
      <c r="AC274" s="240"/>
      <c r="AD274" s="240"/>
      <c r="AE274" s="240"/>
      <c r="AF274" s="240"/>
      <c r="AG274" s="240"/>
      <c r="AH274" s="240"/>
      <c r="AI274" s="240"/>
      <c r="AJ274" s="240"/>
      <c r="AK274" s="240"/>
      <c r="AL274" s="240"/>
      <c r="AM274" s="240"/>
      <c r="AN274" s="240"/>
      <c r="AO274" s="240"/>
      <c r="AP274" s="240"/>
      <c r="AQ274" s="240"/>
      <c r="AR274" s="240"/>
      <c r="AS274" s="268"/>
      <c r="AT274" s="268"/>
      <c r="AU274" s="268"/>
      <c r="AV274" s="268"/>
      <c r="AW274" s="268"/>
      <c r="AX274" s="271"/>
      <c r="AY274" s="271"/>
      <c r="AZ274" s="271"/>
      <c r="BA274" s="271"/>
      <c r="BB274" s="271"/>
      <c r="BC274" s="271"/>
      <c r="BD274" s="271"/>
      <c r="BE274" s="241"/>
      <c r="BF274" s="242"/>
      <c r="BG274" s="11"/>
    </row>
    <row r="275" spans="1:302" x14ac:dyDescent="0.3">
      <c r="A275" s="238"/>
      <c r="B275" s="58"/>
      <c r="C275" s="58"/>
      <c r="D275" s="73"/>
      <c r="E275" s="82"/>
      <c r="F275" s="239"/>
      <c r="G275" s="243"/>
      <c r="H275" s="83"/>
      <c r="I275" s="279"/>
      <c r="J275" s="279"/>
      <c r="K275" s="279"/>
      <c r="L275" s="279"/>
      <c r="M275" s="279"/>
      <c r="N275" s="279"/>
      <c r="O275" s="279"/>
      <c r="P275" s="275"/>
      <c r="Q275" s="275"/>
      <c r="R275" s="86"/>
      <c r="S275" s="86"/>
      <c r="T275" s="86"/>
      <c r="U275" s="86"/>
      <c r="V275" s="86"/>
      <c r="W275" s="240"/>
      <c r="X275" s="240"/>
      <c r="Y275" s="240"/>
      <c r="Z275" s="240"/>
      <c r="AA275" s="240"/>
      <c r="AB275" s="240"/>
      <c r="AC275" s="240"/>
      <c r="AD275" s="240"/>
      <c r="AE275" s="240"/>
      <c r="AF275" s="240"/>
      <c r="AG275" s="240"/>
      <c r="AH275" s="240"/>
      <c r="AI275" s="240"/>
      <c r="AJ275" s="240"/>
      <c r="AK275" s="240"/>
      <c r="AL275" s="240"/>
      <c r="AM275" s="240"/>
      <c r="AN275" s="240"/>
      <c r="AO275" s="240"/>
      <c r="AP275" s="240"/>
      <c r="AQ275" s="240"/>
      <c r="AR275" s="240"/>
      <c r="AS275" s="268"/>
      <c r="AT275" s="268"/>
      <c r="AU275" s="268"/>
      <c r="AV275" s="268"/>
      <c r="AW275" s="268"/>
      <c r="AX275" s="271"/>
      <c r="AY275" s="271"/>
      <c r="AZ275" s="271"/>
      <c r="BA275" s="271"/>
      <c r="BB275" s="271"/>
      <c r="BC275" s="271"/>
      <c r="BD275" s="271"/>
      <c r="BE275" s="241"/>
      <c r="BF275" s="242"/>
      <c r="BG275" s="11"/>
    </row>
    <row r="276" spans="1:302" x14ac:dyDescent="0.3">
      <c r="A276" s="238"/>
      <c r="B276" s="58"/>
      <c r="C276" s="58"/>
      <c r="D276" s="73"/>
      <c r="E276" s="82"/>
      <c r="F276" s="239"/>
      <c r="G276" s="243"/>
      <c r="H276" s="83"/>
      <c r="I276" s="279"/>
      <c r="J276" s="279"/>
      <c r="K276" s="279"/>
      <c r="L276" s="279"/>
      <c r="M276" s="279"/>
      <c r="N276" s="279"/>
      <c r="O276" s="279"/>
      <c r="P276" s="275"/>
      <c r="Q276" s="275"/>
      <c r="R276" s="86"/>
      <c r="S276" s="86"/>
      <c r="T276" s="86"/>
      <c r="U276" s="86"/>
      <c r="V276" s="86"/>
      <c r="W276" s="240"/>
      <c r="X276" s="240"/>
      <c r="Y276" s="240"/>
      <c r="Z276" s="240"/>
      <c r="AA276" s="240"/>
      <c r="AB276" s="240"/>
      <c r="AC276" s="240"/>
      <c r="AD276" s="240"/>
      <c r="AE276" s="240"/>
      <c r="AF276" s="240"/>
      <c r="AG276" s="240"/>
      <c r="AH276" s="240"/>
      <c r="AI276" s="240"/>
      <c r="AJ276" s="240"/>
      <c r="AK276" s="240"/>
      <c r="AL276" s="240"/>
      <c r="AM276" s="240"/>
      <c r="AN276" s="240"/>
      <c r="AO276" s="240"/>
      <c r="AP276" s="240"/>
      <c r="AQ276" s="240"/>
      <c r="AR276" s="240"/>
      <c r="AS276" s="268"/>
      <c r="AT276" s="268"/>
      <c r="AU276" s="268"/>
      <c r="AV276" s="268"/>
      <c r="AW276" s="268"/>
      <c r="AX276" s="271"/>
      <c r="AY276" s="271"/>
      <c r="AZ276" s="271"/>
      <c r="BA276" s="271"/>
      <c r="BB276" s="271"/>
      <c r="BC276" s="271"/>
      <c r="BD276" s="271"/>
      <c r="BE276" s="241"/>
      <c r="BF276" s="242"/>
      <c r="BG276" s="11"/>
    </row>
    <row r="277" spans="1:302" x14ac:dyDescent="0.3">
      <c r="A277" s="238"/>
      <c r="B277" s="58"/>
      <c r="C277" s="58"/>
      <c r="D277" s="73"/>
      <c r="E277" s="82"/>
      <c r="F277" s="239"/>
      <c r="G277" s="243"/>
      <c r="H277" s="83"/>
      <c r="I277" s="279"/>
      <c r="J277" s="279"/>
      <c r="K277" s="279"/>
      <c r="L277" s="279"/>
      <c r="M277" s="279"/>
      <c r="N277" s="279"/>
      <c r="O277" s="279"/>
      <c r="P277" s="275"/>
      <c r="Q277" s="275"/>
      <c r="R277" s="86"/>
      <c r="S277" s="86"/>
      <c r="T277" s="86"/>
      <c r="U277" s="86"/>
      <c r="V277" s="86"/>
      <c r="W277" s="240"/>
      <c r="X277" s="240"/>
      <c r="Y277" s="240"/>
      <c r="Z277" s="240"/>
      <c r="AA277" s="240"/>
      <c r="AB277" s="240"/>
      <c r="AC277" s="240"/>
      <c r="AD277" s="240"/>
      <c r="AE277" s="240"/>
      <c r="AF277" s="240"/>
      <c r="AG277" s="240"/>
      <c r="AH277" s="240"/>
      <c r="AI277" s="240"/>
      <c r="AJ277" s="240"/>
      <c r="AK277" s="240"/>
      <c r="AL277" s="240"/>
      <c r="AM277" s="240"/>
      <c r="AN277" s="240"/>
      <c r="AO277" s="240"/>
      <c r="AP277" s="240"/>
      <c r="AQ277" s="240"/>
      <c r="AR277" s="240"/>
      <c r="AS277" s="268"/>
      <c r="AT277" s="268"/>
      <c r="AU277" s="268"/>
      <c r="AV277" s="268"/>
      <c r="AW277" s="268"/>
      <c r="AX277" s="271"/>
      <c r="AY277" s="271"/>
      <c r="AZ277" s="271"/>
      <c r="BA277" s="271"/>
      <c r="BB277" s="271"/>
      <c r="BC277" s="271"/>
      <c r="BD277" s="271"/>
      <c r="BE277" s="241"/>
      <c r="BF277" s="242"/>
      <c r="BG277" s="11"/>
    </row>
    <row r="278" spans="1:302" x14ac:dyDescent="0.3">
      <c r="A278" s="238"/>
      <c r="B278" s="58"/>
      <c r="C278" s="58"/>
      <c r="D278" s="73"/>
      <c r="E278" s="82"/>
      <c r="F278" s="239"/>
      <c r="G278" s="243"/>
      <c r="H278" s="83"/>
      <c r="I278" s="279"/>
      <c r="J278" s="279"/>
      <c r="K278" s="279"/>
      <c r="L278" s="279"/>
      <c r="M278" s="279"/>
      <c r="N278" s="279"/>
      <c r="O278" s="279"/>
      <c r="P278" s="275"/>
      <c r="Q278" s="275"/>
      <c r="R278" s="86"/>
      <c r="S278" s="86"/>
      <c r="T278" s="86"/>
      <c r="U278" s="86"/>
      <c r="V278" s="86"/>
      <c r="W278" s="240"/>
      <c r="X278" s="240"/>
      <c r="Y278" s="240"/>
      <c r="Z278" s="240"/>
      <c r="AA278" s="240"/>
      <c r="AB278" s="240"/>
      <c r="AC278" s="240"/>
      <c r="AD278" s="240"/>
      <c r="AE278" s="240"/>
      <c r="AF278" s="240"/>
      <c r="AG278" s="240"/>
      <c r="AH278" s="240"/>
      <c r="AI278" s="240"/>
      <c r="AJ278" s="240"/>
      <c r="AK278" s="240"/>
      <c r="AL278" s="240"/>
      <c r="AM278" s="240"/>
      <c r="AN278" s="240"/>
      <c r="AO278" s="240"/>
      <c r="AP278" s="240"/>
      <c r="AQ278" s="240"/>
      <c r="AR278" s="240"/>
      <c r="AS278" s="268"/>
      <c r="AT278" s="268"/>
      <c r="AU278" s="268"/>
      <c r="AV278" s="268"/>
      <c r="AW278" s="268"/>
      <c r="AX278" s="271"/>
      <c r="AY278" s="271"/>
      <c r="AZ278" s="271"/>
      <c r="BA278" s="271"/>
      <c r="BB278" s="271"/>
      <c r="BC278" s="271"/>
      <c r="BD278" s="271"/>
      <c r="BE278" s="241"/>
      <c r="BF278" s="242"/>
      <c r="BG278" s="11"/>
    </row>
    <row r="279" spans="1:302" x14ac:dyDescent="0.3">
      <c r="A279" s="238"/>
      <c r="B279" s="58"/>
      <c r="C279" s="58"/>
      <c r="D279" s="73"/>
      <c r="E279" s="82"/>
      <c r="F279" s="239"/>
      <c r="G279" s="239"/>
      <c r="H279" s="83"/>
      <c r="I279" s="279"/>
      <c r="J279" s="279"/>
      <c r="K279" s="279"/>
      <c r="L279" s="279"/>
      <c r="M279" s="279"/>
      <c r="N279" s="279"/>
      <c r="O279" s="279"/>
      <c r="P279" s="275"/>
      <c r="Q279" s="275"/>
      <c r="R279" s="86"/>
      <c r="S279" s="86"/>
      <c r="T279" s="86"/>
      <c r="U279" s="86"/>
      <c r="V279" s="86"/>
      <c r="W279" s="240"/>
      <c r="X279" s="240"/>
      <c r="Y279" s="240"/>
      <c r="Z279" s="240"/>
      <c r="AA279" s="240"/>
      <c r="AB279" s="240"/>
      <c r="AC279" s="240"/>
      <c r="AD279" s="240"/>
      <c r="AE279" s="240"/>
      <c r="AF279" s="240"/>
      <c r="AG279" s="240"/>
      <c r="AH279" s="240"/>
      <c r="AI279" s="240"/>
      <c r="AJ279" s="240"/>
      <c r="AK279" s="240"/>
      <c r="AL279" s="240"/>
      <c r="AM279" s="240"/>
      <c r="AN279" s="240"/>
      <c r="AO279" s="240"/>
      <c r="AP279" s="240"/>
      <c r="AQ279" s="240"/>
      <c r="AR279" s="240"/>
      <c r="AS279" s="268"/>
      <c r="AT279" s="268"/>
      <c r="AU279" s="268"/>
      <c r="AV279" s="268"/>
      <c r="AW279" s="268"/>
      <c r="AX279" s="271"/>
      <c r="AY279" s="271"/>
      <c r="AZ279" s="271"/>
      <c r="BA279" s="271"/>
      <c r="BB279" s="271"/>
      <c r="BC279" s="271"/>
      <c r="BD279" s="271"/>
      <c r="BE279" s="241"/>
      <c r="BF279" s="242"/>
      <c r="BG279" s="11"/>
    </row>
    <row r="280" spans="1:302" x14ac:dyDescent="0.3">
      <c r="A280" s="238"/>
      <c r="B280" s="58"/>
      <c r="C280" s="58"/>
      <c r="D280" s="73"/>
      <c r="E280" s="214"/>
      <c r="F280" s="239"/>
      <c r="G280" s="243"/>
      <c r="H280" s="83"/>
      <c r="I280" s="279"/>
      <c r="J280" s="279"/>
      <c r="K280" s="279"/>
      <c r="L280" s="279"/>
      <c r="M280" s="279"/>
      <c r="N280" s="279"/>
      <c r="O280" s="279"/>
      <c r="P280" s="275"/>
      <c r="Q280" s="275"/>
      <c r="R280" s="86"/>
      <c r="S280" s="86"/>
      <c r="T280" s="86"/>
      <c r="U280" s="86"/>
      <c r="V280" s="86"/>
      <c r="W280" s="240"/>
      <c r="X280" s="240"/>
      <c r="Y280" s="240"/>
      <c r="Z280" s="240"/>
      <c r="AA280" s="240"/>
      <c r="AB280" s="240"/>
      <c r="AC280" s="240"/>
      <c r="AD280" s="240"/>
      <c r="AE280" s="240"/>
      <c r="AF280" s="240"/>
      <c r="AG280" s="240"/>
      <c r="AH280" s="240"/>
      <c r="AI280" s="240"/>
      <c r="AJ280" s="240"/>
      <c r="AK280" s="240"/>
      <c r="AL280" s="240"/>
      <c r="AM280" s="240"/>
      <c r="AN280" s="240"/>
      <c r="AO280" s="240"/>
      <c r="AP280" s="240"/>
      <c r="AQ280" s="240"/>
      <c r="AR280" s="240"/>
      <c r="AS280" s="268"/>
      <c r="AT280" s="268"/>
      <c r="AU280" s="268"/>
      <c r="AV280" s="268"/>
      <c r="AW280" s="268"/>
      <c r="AX280" s="271"/>
      <c r="AY280" s="271"/>
      <c r="AZ280" s="271"/>
      <c r="BA280" s="271"/>
      <c r="BB280" s="271"/>
      <c r="BC280" s="271"/>
      <c r="BD280" s="271"/>
      <c r="BE280" s="241"/>
      <c r="BF280" s="242"/>
      <c r="BG280" s="11"/>
    </row>
    <row r="281" spans="1:302" x14ac:dyDescent="0.3">
      <c r="A281" s="238"/>
      <c r="B281" s="58"/>
      <c r="C281" s="58"/>
      <c r="D281" s="73"/>
      <c r="E281" s="214"/>
      <c r="F281" s="239"/>
      <c r="G281" s="243"/>
      <c r="H281" s="244"/>
      <c r="I281" s="279"/>
      <c r="J281" s="279"/>
      <c r="K281" s="279"/>
      <c r="L281" s="279"/>
      <c r="M281" s="279"/>
      <c r="N281" s="279"/>
      <c r="O281" s="279"/>
      <c r="P281" s="275"/>
      <c r="Q281" s="275"/>
      <c r="R281" s="86"/>
      <c r="S281" s="86"/>
      <c r="T281" s="86"/>
      <c r="U281" s="86"/>
      <c r="V281" s="86"/>
      <c r="W281" s="240"/>
      <c r="X281" s="240"/>
      <c r="Y281" s="240"/>
      <c r="Z281" s="240"/>
      <c r="AA281" s="240"/>
      <c r="AB281" s="240"/>
      <c r="AC281" s="240"/>
      <c r="AD281" s="240"/>
      <c r="AE281" s="240"/>
      <c r="AF281" s="240"/>
      <c r="AG281" s="240"/>
      <c r="AH281" s="240"/>
      <c r="AI281" s="240"/>
      <c r="AJ281" s="240"/>
      <c r="AK281" s="240"/>
      <c r="AL281" s="240"/>
      <c r="AM281" s="240"/>
      <c r="AN281" s="240"/>
      <c r="AO281" s="240"/>
      <c r="AP281" s="240"/>
      <c r="AQ281" s="240"/>
      <c r="AR281" s="240"/>
      <c r="AS281" s="268"/>
      <c r="AT281" s="268"/>
      <c r="AU281" s="268"/>
      <c r="AV281" s="268"/>
      <c r="AW281" s="268"/>
      <c r="AX281" s="271"/>
      <c r="AY281" s="271"/>
      <c r="AZ281" s="271"/>
      <c r="BA281" s="271"/>
      <c r="BB281" s="271"/>
      <c r="BC281" s="271"/>
      <c r="BD281" s="271"/>
      <c r="BE281" s="241"/>
      <c r="BF281" s="242"/>
      <c r="BG281" s="11"/>
    </row>
    <row r="282" spans="1:302" x14ac:dyDescent="0.3">
      <c r="A282" s="238"/>
      <c r="B282" s="58"/>
      <c r="C282" s="58"/>
      <c r="D282" s="73"/>
      <c r="E282" s="214"/>
      <c r="F282" s="239"/>
      <c r="G282" s="243"/>
      <c r="H282" s="244"/>
      <c r="I282" s="279"/>
      <c r="J282" s="279"/>
      <c r="K282" s="279"/>
      <c r="L282" s="279"/>
      <c r="M282" s="279"/>
      <c r="N282" s="279"/>
      <c r="O282" s="279"/>
      <c r="P282" s="275"/>
      <c r="Q282" s="275"/>
      <c r="R282" s="86"/>
      <c r="S282" s="86"/>
      <c r="T282" s="86"/>
      <c r="U282" s="86"/>
      <c r="V282" s="86"/>
      <c r="W282" s="240"/>
      <c r="X282" s="240"/>
      <c r="Y282" s="240"/>
      <c r="Z282" s="240"/>
      <c r="AA282" s="240"/>
      <c r="AB282" s="240"/>
      <c r="AC282" s="240"/>
      <c r="AD282" s="240"/>
      <c r="AE282" s="240"/>
      <c r="AF282" s="240"/>
      <c r="AG282" s="240"/>
      <c r="AH282" s="240"/>
      <c r="AI282" s="240"/>
      <c r="AJ282" s="240"/>
      <c r="AK282" s="240"/>
      <c r="AL282" s="240"/>
      <c r="AM282" s="240"/>
      <c r="AN282" s="240"/>
      <c r="AO282" s="240"/>
      <c r="AP282" s="240"/>
      <c r="AQ282" s="240"/>
      <c r="AR282" s="240"/>
      <c r="AS282" s="268"/>
      <c r="AT282" s="268"/>
      <c r="AU282" s="268"/>
      <c r="AV282" s="268"/>
      <c r="AW282" s="268"/>
      <c r="AX282" s="271"/>
      <c r="AY282" s="271"/>
      <c r="AZ282" s="271"/>
      <c r="BA282" s="271"/>
      <c r="BB282" s="271"/>
      <c r="BC282" s="271"/>
      <c r="BD282" s="271"/>
      <c r="BE282" s="241"/>
      <c r="BF282" s="242"/>
      <c r="BG282" s="11"/>
    </row>
    <row r="283" spans="1:302" x14ac:dyDescent="0.3">
      <c r="A283" s="238"/>
      <c r="B283" s="58"/>
      <c r="C283" s="58"/>
      <c r="D283" s="73"/>
      <c r="E283" s="214"/>
      <c r="F283" s="239"/>
      <c r="G283" s="243"/>
      <c r="H283" s="244"/>
      <c r="I283" s="279"/>
      <c r="J283" s="279"/>
      <c r="K283" s="279"/>
      <c r="L283" s="279"/>
      <c r="M283" s="279"/>
      <c r="N283" s="279"/>
      <c r="O283" s="279"/>
      <c r="P283" s="275"/>
      <c r="Q283" s="275"/>
      <c r="R283" s="86"/>
      <c r="S283" s="86"/>
      <c r="T283" s="86"/>
      <c r="U283" s="86"/>
      <c r="V283" s="86"/>
      <c r="W283" s="240"/>
      <c r="X283" s="240"/>
      <c r="Y283" s="240"/>
      <c r="Z283" s="240"/>
      <c r="AA283" s="240"/>
      <c r="AB283" s="240"/>
      <c r="AC283" s="240"/>
      <c r="AD283" s="240"/>
      <c r="AE283" s="240"/>
      <c r="AF283" s="240"/>
      <c r="AG283" s="240"/>
      <c r="AH283" s="240"/>
      <c r="AI283" s="240"/>
      <c r="AJ283" s="240"/>
      <c r="AK283" s="240"/>
      <c r="AL283" s="240"/>
      <c r="AM283" s="240"/>
      <c r="AN283" s="240"/>
      <c r="AO283" s="240"/>
      <c r="AP283" s="240"/>
      <c r="AQ283" s="240"/>
      <c r="AR283" s="240"/>
      <c r="AS283" s="268"/>
      <c r="AT283" s="268"/>
      <c r="AU283" s="268"/>
      <c r="AV283" s="268"/>
      <c r="AW283" s="268"/>
      <c r="AX283" s="271"/>
      <c r="AY283" s="271"/>
      <c r="AZ283" s="271"/>
      <c r="BA283" s="271"/>
      <c r="BB283" s="271"/>
      <c r="BC283" s="271"/>
      <c r="BD283" s="271"/>
      <c r="BE283" s="222"/>
      <c r="BF283" s="223"/>
      <c r="BG283" s="11"/>
    </row>
    <row r="284" spans="1:302" x14ac:dyDescent="0.3">
      <c r="A284" s="238"/>
      <c r="B284" s="58"/>
      <c r="C284" s="58"/>
      <c r="D284" s="73"/>
      <c r="E284" s="214"/>
      <c r="F284" s="239"/>
      <c r="G284" s="239"/>
      <c r="H284" s="244"/>
      <c r="I284" s="279"/>
      <c r="J284" s="279"/>
      <c r="K284" s="279"/>
      <c r="L284" s="279"/>
      <c r="M284" s="279"/>
      <c r="N284" s="279"/>
      <c r="O284" s="279"/>
      <c r="P284" s="275"/>
      <c r="Q284" s="275"/>
      <c r="R284" s="86"/>
      <c r="S284" s="86"/>
      <c r="T284" s="86"/>
      <c r="U284" s="86"/>
      <c r="V284" s="86"/>
      <c r="W284" s="240"/>
      <c r="X284" s="240"/>
      <c r="Y284" s="240"/>
      <c r="Z284" s="240"/>
      <c r="AA284" s="240"/>
      <c r="AB284" s="240"/>
      <c r="AC284" s="240"/>
      <c r="AD284" s="240"/>
      <c r="AE284" s="240"/>
      <c r="AF284" s="240"/>
      <c r="AG284" s="240"/>
      <c r="AH284" s="240"/>
      <c r="AI284" s="240"/>
      <c r="AJ284" s="240"/>
      <c r="AK284" s="240"/>
      <c r="AL284" s="240"/>
      <c r="AM284" s="240"/>
      <c r="AN284" s="240"/>
      <c r="AO284" s="240"/>
      <c r="AP284" s="240"/>
      <c r="AQ284" s="240"/>
      <c r="AR284" s="240"/>
      <c r="AS284" s="268"/>
      <c r="AT284" s="268"/>
      <c r="AU284" s="268"/>
      <c r="AV284" s="268"/>
      <c r="AW284" s="268"/>
      <c r="AX284" s="271"/>
      <c r="AY284" s="271"/>
      <c r="AZ284" s="271"/>
      <c r="BA284" s="271"/>
      <c r="BB284" s="271"/>
      <c r="BC284" s="271"/>
      <c r="BD284" s="271"/>
      <c r="BE284" s="241"/>
      <c r="BF284" s="242"/>
      <c r="BG284" s="11"/>
    </row>
    <row r="285" spans="1:302" s="2" customFormat="1" x14ac:dyDescent="0.3">
      <c r="A285" s="45"/>
      <c r="B285" s="66" t="s">
        <v>32</v>
      </c>
      <c r="D285" s="74"/>
      <c r="E285" s="286">
        <f t="shared" ref="E285:BF285" si="0">SUM(E11:E284)</f>
        <v>21135.559999999998</v>
      </c>
      <c r="F285" s="286">
        <f t="shared" si="0"/>
        <v>3664.2900000000004</v>
      </c>
      <c r="G285" s="286">
        <f t="shared" si="0"/>
        <v>8011.0600000000013</v>
      </c>
      <c r="H285" s="286">
        <f t="shared" si="0"/>
        <v>2.34</v>
      </c>
      <c r="I285" s="286">
        <f t="shared" si="0"/>
        <v>10935</v>
      </c>
      <c r="J285" s="286">
        <f t="shared" si="0"/>
        <v>1329.93</v>
      </c>
      <c r="K285" s="286">
        <f t="shared" si="0"/>
        <v>2.76</v>
      </c>
      <c r="L285" s="286">
        <f t="shared" si="0"/>
        <v>0</v>
      </c>
      <c r="M285" s="286">
        <f t="shared" si="0"/>
        <v>0</v>
      </c>
      <c r="N285" s="286">
        <f t="shared" si="0"/>
        <v>1314.3</v>
      </c>
      <c r="O285" s="286">
        <f t="shared" si="0"/>
        <v>2618.4299999999998</v>
      </c>
      <c r="P285" s="286">
        <f t="shared" si="0"/>
        <v>377.6</v>
      </c>
      <c r="Q285" s="286">
        <f t="shared" si="0"/>
        <v>1245</v>
      </c>
      <c r="R285" s="286">
        <f t="shared" si="0"/>
        <v>460.95000000000005</v>
      </c>
      <c r="S285" s="286">
        <f t="shared" si="0"/>
        <v>0</v>
      </c>
      <c r="T285" s="286">
        <f t="shared" si="0"/>
        <v>2626.76</v>
      </c>
      <c r="U285" s="286">
        <f t="shared" si="0"/>
        <v>449.42</v>
      </c>
      <c r="V285" s="286">
        <f t="shared" si="0"/>
        <v>0</v>
      </c>
      <c r="W285" s="286">
        <f t="shared" si="0"/>
        <v>1961.7999999999997</v>
      </c>
      <c r="X285" s="286">
        <f t="shared" si="0"/>
        <v>541.8599999999999</v>
      </c>
      <c r="Y285" s="286">
        <f t="shared" si="0"/>
        <v>364.4</v>
      </c>
      <c r="Z285" s="286">
        <f t="shared" si="0"/>
        <v>60</v>
      </c>
      <c r="AA285" s="286">
        <f t="shared" si="0"/>
        <v>64.84</v>
      </c>
      <c r="AB285" s="286">
        <f t="shared" si="0"/>
        <v>1535.05</v>
      </c>
      <c r="AC285" s="286">
        <f t="shared" si="0"/>
        <v>0</v>
      </c>
      <c r="AD285" s="286">
        <f t="shared" si="0"/>
        <v>0</v>
      </c>
      <c r="AE285" s="286">
        <f t="shared" si="0"/>
        <v>99</v>
      </c>
      <c r="AF285" s="286">
        <f t="shared" si="0"/>
        <v>0</v>
      </c>
      <c r="AG285" s="286">
        <f t="shared" si="0"/>
        <v>0</v>
      </c>
      <c r="AH285" s="286">
        <f t="shared" si="0"/>
        <v>0</v>
      </c>
      <c r="AI285" s="286">
        <f t="shared" si="0"/>
        <v>0</v>
      </c>
      <c r="AJ285" s="286">
        <f t="shared" si="0"/>
        <v>0</v>
      </c>
      <c r="AK285" s="286">
        <f t="shared" si="0"/>
        <v>0</v>
      </c>
      <c r="AL285" s="286">
        <f t="shared" si="0"/>
        <v>0</v>
      </c>
      <c r="AM285" s="286">
        <f t="shared" si="0"/>
        <v>178.8</v>
      </c>
      <c r="AN285" s="286">
        <f t="shared" si="0"/>
        <v>730</v>
      </c>
      <c r="AO285" s="286">
        <f t="shared" si="0"/>
        <v>0</v>
      </c>
      <c r="AP285" s="286">
        <f t="shared" si="0"/>
        <v>0</v>
      </c>
      <c r="AQ285" s="286">
        <f t="shared" si="0"/>
        <v>6.85</v>
      </c>
      <c r="AR285" s="286">
        <f t="shared" si="0"/>
        <v>393</v>
      </c>
      <c r="AS285" s="286">
        <f t="shared" si="0"/>
        <v>1298.76</v>
      </c>
      <c r="AT285" s="286">
        <f t="shared" si="0"/>
        <v>2082.4299999999998</v>
      </c>
      <c r="AU285" s="286">
        <f t="shared" si="0"/>
        <v>40</v>
      </c>
      <c r="AV285" s="286">
        <f t="shared" si="0"/>
        <v>1030</v>
      </c>
      <c r="AW285" s="286">
        <f t="shared" si="0"/>
        <v>131</v>
      </c>
      <c r="AX285" s="286">
        <f t="shared" si="0"/>
        <v>0</v>
      </c>
      <c r="AY285" s="286">
        <f t="shared" si="0"/>
        <v>0</v>
      </c>
      <c r="AZ285" s="286">
        <f t="shared" si="0"/>
        <v>0</v>
      </c>
      <c r="BA285" s="286">
        <f t="shared" si="0"/>
        <v>564.37</v>
      </c>
      <c r="BB285" s="286">
        <f t="shared" si="0"/>
        <v>26.78</v>
      </c>
      <c r="BC285" s="286">
        <f t="shared" si="0"/>
        <v>0</v>
      </c>
      <c r="BD285" s="286">
        <f t="shared" si="0"/>
        <v>344.15999999999997</v>
      </c>
      <c r="BE285" s="286">
        <f t="shared" si="0"/>
        <v>12319.720000000001</v>
      </c>
      <c r="BF285" s="286">
        <f t="shared" si="0"/>
        <v>24280.059999999998</v>
      </c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  <c r="JA285" s="1"/>
      <c r="JB285" s="1"/>
      <c r="JC285" s="1"/>
      <c r="JD285" s="1"/>
      <c r="JE285" s="1"/>
      <c r="JF285" s="1"/>
      <c r="JG285" s="1"/>
      <c r="JH285" s="1"/>
      <c r="JI285" s="1"/>
      <c r="JJ285" s="1"/>
      <c r="JK285" s="1"/>
      <c r="JL285" s="1"/>
      <c r="JM285" s="1"/>
      <c r="JN285" s="1"/>
      <c r="JO285" s="1"/>
      <c r="JP285" s="1"/>
      <c r="JQ285" s="1"/>
      <c r="JR285" s="1"/>
      <c r="JS285" s="1"/>
      <c r="JT285" s="1"/>
      <c r="JU285" s="1"/>
      <c r="JV285" s="1"/>
      <c r="JW285" s="1"/>
      <c r="JX285" s="1"/>
      <c r="JY285" s="1"/>
      <c r="JZ285" s="1"/>
      <c r="KA285" s="1"/>
      <c r="KB285" s="1"/>
      <c r="KC285" s="1"/>
      <c r="KD285" s="1"/>
      <c r="KE285" s="1"/>
      <c r="KF285" s="1"/>
      <c r="KG285" s="1"/>
      <c r="KH285" s="1"/>
      <c r="KI285" s="1"/>
      <c r="KJ285" s="1"/>
      <c r="KK285" s="1"/>
      <c r="KL285" s="1"/>
      <c r="KM285" s="1"/>
      <c r="KN285" s="1"/>
      <c r="KO285" s="1"/>
      <c r="KP285" s="1"/>
    </row>
    <row r="286" spans="1:302" ht="13.5" thickBot="1" x14ac:dyDescent="0.35">
      <c r="A286" s="44"/>
      <c r="B286" s="65" t="s">
        <v>31</v>
      </c>
      <c r="C286" s="12"/>
      <c r="D286" s="75"/>
      <c r="E286" s="84" t="e">
        <f>E43+E44+#REF!+#REF!+#REF!</f>
        <v>#REF!</v>
      </c>
      <c r="F286" s="208">
        <f>F21+F41+F42</f>
        <v>0</v>
      </c>
      <c r="G286" s="208" t="e">
        <f>SUM(#REF!)+#REF!+#REF!</f>
        <v>#REF!</v>
      </c>
      <c r="H286" s="209" t="e">
        <f>H43+#REF!+#REF!+#REF!+#REF!+#REF!+#REF!</f>
        <v>#REF!</v>
      </c>
      <c r="I286" s="284"/>
      <c r="J286" s="285"/>
      <c r="K286" s="285"/>
      <c r="L286" s="285"/>
      <c r="M286" s="285"/>
      <c r="N286" s="285"/>
      <c r="O286" s="285"/>
      <c r="P286" s="276"/>
      <c r="Q286" s="276"/>
      <c r="R286" s="88"/>
      <c r="S286" s="88"/>
      <c r="T286" s="88"/>
      <c r="U286" s="88"/>
      <c r="V286" s="88"/>
      <c r="W286" s="93"/>
      <c r="X286" s="93"/>
      <c r="Y286" s="93"/>
      <c r="Z286" s="93"/>
      <c r="AA286" s="93"/>
      <c r="AB286" s="93"/>
      <c r="AC286" s="93"/>
      <c r="AD286" s="93"/>
      <c r="AE286" s="93"/>
      <c r="AF286" s="93"/>
      <c r="AG286" s="93"/>
      <c r="AH286" s="93"/>
      <c r="AI286" s="93"/>
      <c r="AJ286" s="93"/>
      <c r="AK286" s="93"/>
      <c r="AL286" s="93"/>
      <c r="AM286" s="93"/>
      <c r="AN286" s="93"/>
      <c r="AO286" s="93"/>
      <c r="AP286" s="93"/>
      <c r="AQ286" s="93"/>
      <c r="AR286" s="93"/>
      <c r="AS286" s="93"/>
      <c r="AT286" s="93"/>
      <c r="AU286" s="93"/>
      <c r="AV286" s="93"/>
      <c r="AW286" s="93"/>
      <c r="AX286" s="93"/>
      <c r="AY286" s="93"/>
      <c r="AZ286" s="93"/>
      <c r="BA286" s="93"/>
      <c r="BB286" s="93"/>
      <c r="BC286" s="93"/>
      <c r="BD286" s="332"/>
      <c r="BE286" s="51"/>
      <c r="BF286" s="14"/>
      <c r="BG286" s="11"/>
    </row>
    <row r="287" spans="1:302" x14ac:dyDescent="0.3">
      <c r="A287" s="41"/>
      <c r="B287" s="3"/>
      <c r="C287" s="3"/>
      <c r="D287" s="54"/>
      <c r="E287" s="13"/>
      <c r="F287" s="13"/>
      <c r="G287" s="13"/>
      <c r="H287" s="13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28"/>
      <c r="AY287" s="28"/>
      <c r="AZ287" s="28"/>
      <c r="BA287" s="28"/>
      <c r="BB287" s="28"/>
      <c r="BC287" s="28"/>
      <c r="BD287" s="333"/>
      <c r="BE287" s="52"/>
      <c r="BF287" s="16"/>
      <c r="BG287" s="11"/>
    </row>
    <row r="288" spans="1:302" s="1" customFormat="1" x14ac:dyDescent="0.3">
      <c r="A288" s="45"/>
      <c r="B288" s="17"/>
      <c r="C288" s="17"/>
      <c r="D288" s="55"/>
      <c r="E288" s="4"/>
      <c r="F288" s="4"/>
      <c r="G288" s="4"/>
      <c r="H288" s="4"/>
      <c r="I288" s="64"/>
      <c r="J288" s="64">
        <f>SUM(I285:V285)</f>
        <v>21360.15</v>
      </c>
      <c r="K288" s="61"/>
      <c r="L288" s="61"/>
      <c r="M288" s="61"/>
      <c r="N288" s="61"/>
      <c r="O288" s="61"/>
      <c r="P288" s="61"/>
      <c r="Q288" s="61"/>
      <c r="R288" s="4"/>
      <c r="S288" s="4"/>
      <c r="T288" s="4"/>
      <c r="U288" s="4"/>
      <c r="V288" s="4"/>
      <c r="W288" s="32"/>
      <c r="X288" s="18">
        <f>SUM(W285:BD285)</f>
        <v>11453.100000000002</v>
      </c>
      <c r="Y288" s="18"/>
      <c r="Z288" s="32"/>
      <c r="AA288" s="32"/>
      <c r="AB288" s="32"/>
      <c r="AC288" s="32"/>
      <c r="AD288" s="32"/>
      <c r="AE288" s="32"/>
      <c r="AF288" s="32"/>
      <c r="AG288" s="32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334"/>
      <c r="BE288" s="52"/>
      <c r="BF288" s="16"/>
      <c r="BG288" s="19"/>
    </row>
    <row r="289" spans="1:59" x14ac:dyDescent="0.3">
      <c r="A289" s="41"/>
      <c r="B289" s="3"/>
      <c r="C289" s="3"/>
      <c r="D289" s="54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  <c r="BA289" s="28"/>
      <c r="BB289" s="28"/>
      <c r="BC289" s="28"/>
      <c r="BD289" s="333"/>
      <c r="BE289" s="52"/>
      <c r="BF289" s="16"/>
      <c r="BG289" s="11"/>
    </row>
    <row r="290" spans="1:59" ht="13.5" thickBot="1" x14ac:dyDescent="0.35">
      <c r="A290" s="46"/>
      <c r="B290" s="47"/>
      <c r="C290" s="47"/>
      <c r="D290" s="56"/>
      <c r="E290" s="48"/>
      <c r="F290" s="48"/>
      <c r="G290" s="48"/>
      <c r="H290" s="48"/>
      <c r="I290" s="48"/>
      <c r="J290" s="48"/>
      <c r="K290" s="48"/>
      <c r="L290" s="48"/>
      <c r="M290" s="48"/>
      <c r="N290" s="48"/>
      <c r="O290" s="48"/>
      <c r="P290" s="48"/>
      <c r="Q290" s="48"/>
      <c r="R290" s="48"/>
      <c r="S290" s="48"/>
      <c r="T290" s="48"/>
      <c r="U290" s="48"/>
      <c r="V290" s="48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R290" s="33"/>
      <c r="AS290" s="33"/>
      <c r="AT290" s="33"/>
      <c r="AU290" s="33"/>
      <c r="AV290" s="33"/>
      <c r="AW290" s="33"/>
      <c r="AX290" s="33"/>
      <c r="AY290" s="33"/>
      <c r="AZ290" s="33"/>
      <c r="BA290" s="33"/>
      <c r="BB290" s="33"/>
      <c r="BC290" s="33"/>
      <c r="BD290" s="335"/>
      <c r="BE290" s="70"/>
      <c r="BF290" s="71"/>
      <c r="BG290" s="11"/>
    </row>
    <row r="291" spans="1:59" x14ac:dyDescent="0.3">
      <c r="BE291" s="35"/>
      <c r="BF291" s="19"/>
    </row>
    <row r="292" spans="1:59" x14ac:dyDescent="0.3">
      <c r="Z292" s="36"/>
      <c r="BE292" s="19"/>
      <c r="BF292" s="19">
        <f>BF285-BE285</f>
        <v>11960.339999999997</v>
      </c>
    </row>
    <row r="293" spans="1:59" x14ac:dyDescent="0.3"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/>
      <c r="BA293" s="35"/>
      <c r="BB293" s="35"/>
      <c r="BC293" s="35"/>
      <c r="BD293" s="35"/>
      <c r="BE293" s="61"/>
      <c r="BF293" s="19"/>
    </row>
    <row r="294" spans="1:59" x14ac:dyDescent="0.3">
      <c r="BE294" s="35"/>
      <c r="BF294" s="19"/>
    </row>
    <row r="295" spans="1:59" x14ac:dyDescent="0.3">
      <c r="BE295" s="35"/>
      <c r="BF295" s="19"/>
    </row>
    <row r="296" spans="1:59" x14ac:dyDescent="0.3">
      <c r="BE296" s="35"/>
      <c r="BF296" s="19"/>
    </row>
    <row r="297" spans="1:59" x14ac:dyDescent="0.3">
      <c r="BE297" s="35"/>
      <c r="BF297" s="19"/>
    </row>
    <row r="298" spans="1:59" x14ac:dyDescent="0.3">
      <c r="BE298" s="35"/>
      <c r="BF298" s="19"/>
    </row>
    <row r="299" spans="1:59" x14ac:dyDescent="0.3">
      <c r="BE299" s="35"/>
      <c r="BF299" s="19"/>
    </row>
    <row r="300" spans="1:59" x14ac:dyDescent="0.3">
      <c r="BE300" s="35"/>
      <c r="BF300" s="19"/>
    </row>
    <row r="301" spans="1:59" x14ac:dyDescent="0.3">
      <c r="BE301" s="35"/>
      <c r="BF301" s="19"/>
    </row>
    <row r="302" spans="1:59" x14ac:dyDescent="0.3">
      <c r="BE302" s="35"/>
      <c r="BF302" s="19"/>
    </row>
    <row r="303" spans="1:59" x14ac:dyDescent="0.3">
      <c r="BE303" s="35"/>
      <c r="BF303" s="19"/>
    </row>
    <row r="304" spans="1:59" x14ac:dyDescent="0.3">
      <c r="BE304" s="35"/>
      <c r="BF304" s="19"/>
    </row>
    <row r="305" spans="57:58" x14ac:dyDescent="0.3">
      <c r="BE305" s="35"/>
      <c r="BF305" s="19"/>
    </row>
    <row r="306" spans="57:58" x14ac:dyDescent="0.3">
      <c r="BE306" s="35"/>
      <c r="BF306" s="19"/>
    </row>
    <row r="307" spans="57:58" x14ac:dyDescent="0.3">
      <c r="BE307" s="35"/>
      <c r="BF307" s="19"/>
    </row>
    <row r="308" spans="57:58" x14ac:dyDescent="0.3">
      <c r="BE308" s="35"/>
      <c r="BF308" s="19"/>
    </row>
    <row r="309" spans="57:58" x14ac:dyDescent="0.3">
      <c r="BE309" s="35"/>
      <c r="BF309" s="19"/>
    </row>
    <row r="310" spans="57:58" x14ac:dyDescent="0.3">
      <c r="BE310" s="35"/>
      <c r="BF310" s="19"/>
    </row>
    <row r="311" spans="57:58" x14ac:dyDescent="0.3">
      <c r="BE311" s="35"/>
      <c r="BF311" s="19"/>
    </row>
    <row r="312" spans="57:58" x14ac:dyDescent="0.3">
      <c r="BE312" s="35"/>
      <c r="BF312" s="19"/>
    </row>
    <row r="313" spans="57:58" x14ac:dyDescent="0.3">
      <c r="BE313" s="35"/>
      <c r="BF313" s="19"/>
    </row>
    <row r="314" spans="57:58" x14ac:dyDescent="0.3">
      <c r="BE314" s="35"/>
      <c r="BF314" s="19"/>
    </row>
    <row r="315" spans="57:58" x14ac:dyDescent="0.3">
      <c r="BE315" s="35"/>
      <c r="BF315" s="19"/>
    </row>
    <row r="316" spans="57:58" x14ac:dyDescent="0.3">
      <c r="BE316" s="35"/>
      <c r="BF316" s="19"/>
    </row>
    <row r="317" spans="57:58" x14ac:dyDescent="0.3">
      <c r="BE317" s="35"/>
      <c r="BF317" s="19"/>
    </row>
    <row r="318" spans="57:58" x14ac:dyDescent="0.3">
      <c r="BE318" s="35"/>
      <c r="BF318" s="19"/>
    </row>
    <row r="319" spans="57:58" x14ac:dyDescent="0.3">
      <c r="BE319" s="35"/>
      <c r="BF319" s="19"/>
    </row>
    <row r="320" spans="57:58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5"/>
      <c r="BF334" s="19"/>
    </row>
    <row r="335" spans="57:58" x14ac:dyDescent="0.3">
      <c r="BE335" s="35"/>
      <c r="BF335" s="19"/>
    </row>
    <row r="336" spans="57:58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7"/>
      <c r="BF373" s="21"/>
    </row>
    <row r="374" spans="57:58" x14ac:dyDescent="0.3">
      <c r="BE374" s="37"/>
      <c r="BF374" s="21"/>
    </row>
    <row r="375" spans="57:58" x14ac:dyDescent="0.3">
      <c r="BE375" s="37"/>
      <c r="BF375" s="21"/>
    </row>
    <row r="376" spans="57:58" x14ac:dyDescent="0.3">
      <c r="BE376" s="37"/>
      <c r="BF376" s="21"/>
    </row>
    <row r="377" spans="57:58" x14ac:dyDescent="0.3">
      <c r="BE377" s="37"/>
      <c r="BF377" s="21"/>
    </row>
    <row r="378" spans="57:58" x14ac:dyDescent="0.3">
      <c r="BE378" s="37"/>
      <c r="BF378" s="21"/>
    </row>
    <row r="379" spans="57:58" x14ac:dyDescent="0.3">
      <c r="BE379" s="37"/>
      <c r="BF379" s="21"/>
    </row>
    <row r="380" spans="57:58" x14ac:dyDescent="0.3">
      <c r="BE380" s="37"/>
      <c r="BF380" s="21"/>
    </row>
    <row r="381" spans="57:58" x14ac:dyDescent="0.3">
      <c r="BE381" s="37"/>
      <c r="BF381" s="21"/>
    </row>
    <row r="382" spans="57:58" x14ac:dyDescent="0.3">
      <c r="BE382" s="37"/>
      <c r="BF382" s="21"/>
    </row>
    <row r="383" spans="57:58" x14ac:dyDescent="0.3">
      <c r="BE383" s="37"/>
      <c r="BF383" s="21"/>
    </row>
    <row r="384" spans="57:58" x14ac:dyDescent="0.3">
      <c r="BE384" s="37"/>
      <c r="BF384" s="21"/>
    </row>
    <row r="385" spans="57:58" x14ac:dyDescent="0.3">
      <c r="BE385" s="37"/>
      <c r="BF385" s="21"/>
    </row>
    <row r="386" spans="57:58" x14ac:dyDescent="0.3">
      <c r="BE386" s="37"/>
      <c r="BF386" s="21"/>
    </row>
    <row r="387" spans="57:58" x14ac:dyDescent="0.3">
      <c r="BE387" s="37"/>
      <c r="BF387" s="21"/>
    </row>
    <row r="388" spans="57:58" x14ac:dyDescent="0.3">
      <c r="BE388" s="37"/>
      <c r="BF388" s="21"/>
    </row>
    <row r="389" spans="57:58" x14ac:dyDescent="0.3">
      <c r="BE389" s="37"/>
      <c r="BF389" s="21"/>
    </row>
    <row r="390" spans="57:58" x14ac:dyDescent="0.3">
      <c r="BE390" s="37"/>
      <c r="BF390" s="21"/>
    </row>
    <row r="391" spans="57:58" x14ac:dyDescent="0.3">
      <c r="BE391" s="37"/>
      <c r="BF391" s="21"/>
    </row>
    <row r="392" spans="57:58" x14ac:dyDescent="0.3">
      <c r="BE392" s="37"/>
      <c r="BF392" s="21"/>
    </row>
    <row r="393" spans="57:58" x14ac:dyDescent="0.3">
      <c r="BE393" s="37"/>
      <c r="BF393" s="21"/>
    </row>
    <row r="394" spans="57:58" x14ac:dyDescent="0.3">
      <c r="BE394" s="37"/>
      <c r="BF394" s="21"/>
    </row>
    <row r="395" spans="57:58" x14ac:dyDescent="0.3">
      <c r="BE395" s="37"/>
      <c r="BF395" s="21"/>
    </row>
    <row r="396" spans="57:58" x14ac:dyDescent="0.3">
      <c r="BE396" s="37"/>
      <c r="BF396" s="21"/>
    </row>
    <row r="397" spans="57:58" x14ac:dyDescent="0.3">
      <c r="BE397" s="37"/>
      <c r="BF397" s="21"/>
    </row>
    <row r="398" spans="57:58" x14ac:dyDescent="0.3">
      <c r="BE398" s="37"/>
      <c r="BF398" s="21"/>
    </row>
    <row r="399" spans="57:58" x14ac:dyDescent="0.3">
      <c r="BE399" s="37"/>
      <c r="BF399" s="21"/>
    </row>
    <row r="400" spans="57:58" x14ac:dyDescent="0.3">
      <c r="BE400" s="37"/>
      <c r="BF400" s="21"/>
    </row>
    <row r="401" spans="57:58" x14ac:dyDescent="0.3">
      <c r="BE401" s="37"/>
      <c r="BF401" s="21"/>
    </row>
    <row r="402" spans="57:58" x14ac:dyDescent="0.3">
      <c r="BE402" s="37"/>
      <c r="BF402" s="21"/>
    </row>
    <row r="403" spans="57:58" x14ac:dyDescent="0.3">
      <c r="BE403" s="37"/>
      <c r="BF403" s="21"/>
    </row>
    <row r="404" spans="57:58" x14ac:dyDescent="0.3">
      <c r="BE404" s="37"/>
      <c r="BF404" s="21"/>
    </row>
    <row r="405" spans="57:58" x14ac:dyDescent="0.3">
      <c r="BE405" s="37"/>
      <c r="BF405" s="21"/>
    </row>
    <row r="406" spans="57:58" x14ac:dyDescent="0.3">
      <c r="BE406" s="37"/>
      <c r="BF406" s="21"/>
    </row>
  </sheetData>
  <autoFilter ref="A4:BG165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F29" zoomScaleNormal="100" workbookViewId="0">
      <selection activeCell="K12" sqref="K12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737.39</v>
      </c>
      <c r="D9" s="256">
        <v>6175.15</v>
      </c>
      <c r="E9" s="256">
        <v>4637.47</v>
      </c>
      <c r="F9" s="256">
        <v>3520.79</v>
      </c>
      <c r="G9" s="337">
        <v>2128.5500000000002</v>
      </c>
      <c r="H9" s="252">
        <v>2838.35</v>
      </c>
      <c r="I9" s="252">
        <v>7858.2</v>
      </c>
      <c r="J9" s="252">
        <v>7555.95</v>
      </c>
      <c r="K9" s="252">
        <v>7131.34</v>
      </c>
      <c r="L9" s="252"/>
      <c r="M9" s="252"/>
      <c r="N9" s="252"/>
      <c r="O9" s="252">
        <v>737.39</v>
      </c>
      <c r="Q9" s="152"/>
    </row>
    <row r="10" spans="1:19" s="159" customFormat="1" ht="15.75" customHeight="1" x14ac:dyDescent="0.25">
      <c r="B10" s="160" t="s">
        <v>43</v>
      </c>
      <c r="C10" s="253">
        <v>74227.23</v>
      </c>
      <c r="D10" s="161">
        <v>74274.210000000006</v>
      </c>
      <c r="E10" s="161">
        <v>74316.429999999993</v>
      </c>
      <c r="F10" s="161">
        <v>73799.350000000006</v>
      </c>
      <c r="G10" s="338">
        <v>74298.95</v>
      </c>
      <c r="H10" s="162">
        <v>74226.75</v>
      </c>
      <c r="I10" s="162">
        <v>74296.17</v>
      </c>
      <c r="J10" s="162">
        <v>73800.03</v>
      </c>
      <c r="K10" s="162">
        <v>76508.460000000006</v>
      </c>
      <c r="L10" s="162"/>
      <c r="M10" s="162"/>
      <c r="N10" s="162"/>
      <c r="O10" s="253">
        <v>74227.23</v>
      </c>
      <c r="Q10" s="152"/>
    </row>
    <row r="11" spans="1:19" s="159" customFormat="1" ht="15.75" customHeight="1" x14ac:dyDescent="0.25">
      <c r="B11" s="163" t="s">
        <v>44</v>
      </c>
      <c r="C11" s="253">
        <v>6913.29</v>
      </c>
      <c r="D11" s="161">
        <v>6833.29</v>
      </c>
      <c r="E11" s="161">
        <v>6231.51</v>
      </c>
      <c r="F11" s="161">
        <v>5961.51</v>
      </c>
      <c r="G11" s="338">
        <v>4073.31</v>
      </c>
      <c r="H11" s="162">
        <v>3978.31</v>
      </c>
      <c r="I11" s="162">
        <v>4263.3100000000004</v>
      </c>
      <c r="J11" s="162">
        <v>6899.58</v>
      </c>
      <c r="K11" s="162">
        <v>6660.39</v>
      </c>
      <c r="L11" s="162"/>
      <c r="M11" s="162"/>
      <c r="N11" s="162"/>
      <c r="O11" s="253">
        <v>6913.29</v>
      </c>
      <c r="Q11" s="152"/>
    </row>
    <row r="12" spans="1:19" s="159" customFormat="1" ht="15.75" customHeight="1" thickBot="1" x14ac:dyDescent="0.3">
      <c r="B12" s="163" t="s">
        <v>198</v>
      </c>
      <c r="C12" s="254">
        <v>443.04</v>
      </c>
      <c r="D12" s="161">
        <v>443.32</v>
      </c>
      <c r="E12" s="161">
        <v>443.57</v>
      </c>
      <c r="F12" s="161">
        <v>443.85</v>
      </c>
      <c r="G12" s="338">
        <v>444.15</v>
      </c>
      <c r="H12" s="162">
        <v>444.48</v>
      </c>
      <c r="I12" s="162">
        <v>444.9</v>
      </c>
      <c r="J12" s="162">
        <v>445.31</v>
      </c>
      <c r="K12" s="162">
        <v>445.8</v>
      </c>
      <c r="L12" s="162"/>
      <c r="M12" s="162"/>
      <c r="N12" s="162"/>
      <c r="O12" s="254">
        <v>443.04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83725.5</v>
      </c>
      <c r="G13" s="165">
        <f t="shared" si="0"/>
        <v>80944.959999999992</v>
      </c>
      <c r="H13" s="165">
        <f t="shared" si="0"/>
        <v>81487.89</v>
      </c>
      <c r="I13" s="165">
        <f t="shared" si="0"/>
        <v>86862.579999999987</v>
      </c>
      <c r="J13" s="165">
        <f t="shared" si="0"/>
        <v>88700.87</v>
      </c>
      <c r="K13" s="165">
        <f t="shared" si="0"/>
        <v>90745.99</v>
      </c>
      <c r="L13" s="165">
        <f t="shared" si="0"/>
        <v>0</v>
      </c>
      <c r="M13" s="165">
        <f t="shared" si="0"/>
        <v>0</v>
      </c>
      <c r="N13" s="165">
        <f t="shared" si="0"/>
        <v>0</v>
      </c>
      <c r="O13" s="165">
        <f t="shared" si="0"/>
        <v>82320.949999999983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-1903.4799999999959</v>
      </c>
      <c r="G16" s="174">
        <f t="shared" si="1"/>
        <v>-2780.5400000000081</v>
      </c>
      <c r="H16" s="174">
        <f t="shared" si="1"/>
        <v>542.93000000000757</v>
      </c>
      <c r="I16" s="174">
        <f>I13-H13</f>
        <v>5374.6899999999878</v>
      </c>
      <c r="J16" s="174">
        <f>J13-I13</f>
        <v>1838.2900000000081</v>
      </c>
      <c r="K16" s="174">
        <f>K13-J13</f>
        <v>2045.1200000000099</v>
      </c>
      <c r="L16" s="174">
        <f t="shared" si="1"/>
        <v>-90745.99</v>
      </c>
      <c r="M16" s="174">
        <f t="shared" si="1"/>
        <v>0</v>
      </c>
      <c r="N16" s="174">
        <f t="shared" si="1"/>
        <v>0</v>
      </c>
      <c r="O16" s="174">
        <f t="shared" si="1"/>
        <v>82320.949999999983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receiptsandpayment!BF23</f>
        <v>7014.69</v>
      </c>
      <c r="E19" s="180">
        <f>receiptsandpayment!BF37</f>
        <v>42.47</v>
      </c>
      <c r="F19" s="180">
        <f>receiptsandpayment!BF48</f>
        <v>217.57</v>
      </c>
      <c r="G19" s="180">
        <f>receiptsandpayment!BF67</f>
        <v>877.5</v>
      </c>
      <c r="H19" s="180">
        <f>receiptsandpayment!BF80</f>
        <v>1496.75</v>
      </c>
      <c r="I19" s="180">
        <f>receiptsandpayment!BF95</f>
        <v>5842.34</v>
      </c>
      <c r="J19" s="180">
        <f>receiptsandpayment!BF130</f>
        <v>2919.91</v>
      </c>
      <c r="K19" s="180">
        <f>receiptsandpayment!BF150</f>
        <v>2948.92</v>
      </c>
      <c r="L19" s="180">
        <f>receiptsandpayment!BF222</f>
        <v>0</v>
      </c>
      <c r="M19" s="180">
        <f>receiptsandpayment!BF237</f>
        <v>0</v>
      </c>
      <c r="N19" s="180">
        <f>receiptsandpayment!BF246</f>
        <v>0</v>
      </c>
      <c r="O19" s="180">
        <f>receiptsandpayment!BF258</f>
        <v>0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receiptsandpayment!BE23</f>
        <v>452.21999999999997</v>
      </c>
      <c r="E20" s="183">
        <f>receiptsandpayment!BE37</f>
        <v>1782.05</v>
      </c>
      <c r="F20" s="183">
        <f>receiptsandpayment!BE48</f>
        <v>1913.8999999999999</v>
      </c>
      <c r="G20" s="183">
        <f>receiptsandpayment!BE67</f>
        <v>3748.0400000000004</v>
      </c>
      <c r="H20" s="183">
        <f>receiptsandpayment!BE80</f>
        <v>988.81999999999994</v>
      </c>
      <c r="I20" s="183">
        <f>receiptsandpayment!BE95</f>
        <v>582.65000000000009</v>
      </c>
      <c r="J20" s="183">
        <f>receiptsandpayment!BE130</f>
        <v>1096.6199999999999</v>
      </c>
      <c r="K20" s="183">
        <f>receiptsandpayment!BE150</f>
        <v>888.8</v>
      </c>
      <c r="L20" s="183">
        <f>receiptsandpayment!BE222</f>
        <v>0</v>
      </c>
      <c r="M20" s="183">
        <f>receiptsandpayment!BE237</f>
        <v>0</v>
      </c>
      <c r="N20" s="183">
        <f>receiptsandpayment!BE246</f>
        <v>0</v>
      </c>
      <c r="O20" s="182">
        <f>receiptsandpayment!BE258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6562.4699999999993</v>
      </c>
      <c r="E21" s="185">
        <f t="shared" ref="E21:O21" si="2">E19-E20</f>
        <v>-1739.58</v>
      </c>
      <c r="F21" s="185">
        <f t="shared" si="2"/>
        <v>-1696.33</v>
      </c>
      <c r="G21" s="185">
        <f t="shared" si="2"/>
        <v>-2870.5400000000004</v>
      </c>
      <c r="H21" s="185">
        <f t="shared" si="2"/>
        <v>507.93000000000006</v>
      </c>
      <c r="I21" s="185">
        <f t="shared" si="2"/>
        <v>5259.6900000000005</v>
      </c>
      <c r="J21" s="185">
        <f t="shared" si="2"/>
        <v>1823.29</v>
      </c>
      <c r="K21" s="185">
        <f t="shared" si="2"/>
        <v>2060.12</v>
      </c>
      <c r="L21" s="185">
        <f t="shared" si="2"/>
        <v>0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-1157.4499999999807</v>
      </c>
      <c r="E25" s="192">
        <f t="shared" si="3"/>
        <v>-357.41000000000531</v>
      </c>
      <c r="F25" s="192">
        <f t="shared" si="3"/>
        <v>-207.149999999996</v>
      </c>
      <c r="G25" s="192">
        <f t="shared" si="3"/>
        <v>89.999999999992269</v>
      </c>
      <c r="H25" s="192">
        <f t="shared" si="3"/>
        <v>35.000000000007503</v>
      </c>
      <c r="I25" s="192">
        <f t="shared" si="3"/>
        <v>114.99999999998727</v>
      </c>
      <c r="J25" s="192">
        <f t="shared" si="3"/>
        <v>15.000000000008185</v>
      </c>
      <c r="K25" s="192">
        <f t="shared" si="3"/>
        <v>-14.999999999989996</v>
      </c>
      <c r="L25" s="192">
        <f t="shared" si="3"/>
        <v>-90745.99</v>
      </c>
      <c r="M25" s="192">
        <f t="shared" si="3"/>
        <v>0</v>
      </c>
      <c r="N25" s="192">
        <f t="shared" si="3"/>
        <v>0</v>
      </c>
      <c r="O25" s="192">
        <f t="shared" si="3"/>
        <v>82320.949999999983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152</v>
      </c>
      <c r="D28" s="207" t="s">
        <v>194</v>
      </c>
      <c r="E28" s="207" t="s">
        <v>221</v>
      </c>
      <c r="F28" s="207" t="s">
        <v>233</v>
      </c>
      <c r="G28" s="207" t="s">
        <v>249</v>
      </c>
      <c r="H28" s="207" t="s">
        <v>256</v>
      </c>
      <c r="I28" s="207" t="s">
        <v>262</v>
      </c>
      <c r="J28" s="207" t="s">
        <v>310</v>
      </c>
      <c r="K28" s="210" t="s">
        <v>333</v>
      </c>
      <c r="L28" s="211"/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>
        <v>239</v>
      </c>
      <c r="G29" s="194">
        <v>25</v>
      </c>
      <c r="H29" s="194">
        <v>95</v>
      </c>
      <c r="I29" s="194">
        <v>20</v>
      </c>
      <c r="J29" s="194">
        <v>215</v>
      </c>
      <c r="K29" s="195">
        <v>145</v>
      </c>
      <c r="L29" s="195"/>
      <c r="M29" s="196"/>
      <c r="N29" s="196"/>
      <c r="O29" s="194"/>
    </row>
    <row r="30" spans="2:18" ht="111" customHeight="1" x14ac:dyDescent="0.25">
      <c r="B30" s="154" t="s">
        <v>105</v>
      </c>
      <c r="C30" s="218" t="s">
        <v>196</v>
      </c>
      <c r="D30" s="218" t="s">
        <v>277</v>
      </c>
      <c r="E30" s="207" t="s">
        <v>250</v>
      </c>
      <c r="F30" s="218" t="s">
        <v>309</v>
      </c>
      <c r="G30" s="218" t="s">
        <v>263</v>
      </c>
      <c r="H30" s="218" t="s">
        <v>311</v>
      </c>
      <c r="I30" s="218" t="s">
        <v>308</v>
      </c>
      <c r="J30" s="220" t="s">
        <v>334</v>
      </c>
      <c r="K30" s="260" t="s">
        <v>335</v>
      </c>
      <c r="L30" s="211"/>
      <c r="M30" s="260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>
        <v>31.85</v>
      </c>
      <c r="G31" s="194">
        <v>150</v>
      </c>
      <c r="H31" s="194">
        <v>130</v>
      </c>
      <c r="I31" s="194">
        <v>135</v>
      </c>
      <c r="J31" s="195">
        <v>230</v>
      </c>
      <c r="K31" s="195">
        <v>130</v>
      </c>
      <c r="L31" s="196"/>
      <c r="M31" s="196"/>
      <c r="N31" s="194"/>
      <c r="O31" s="194"/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-207.15</v>
      </c>
      <c r="G32" s="198">
        <f t="shared" si="4"/>
        <v>125</v>
      </c>
      <c r="H32" s="198">
        <f t="shared" si="4"/>
        <v>35</v>
      </c>
      <c r="I32" s="198">
        <f t="shared" si="4"/>
        <v>115</v>
      </c>
      <c r="J32" s="198">
        <f t="shared" ref="J32:O32" si="5">J31-J29</f>
        <v>15</v>
      </c>
      <c r="K32" s="198">
        <f t="shared" si="5"/>
        <v>-15</v>
      </c>
      <c r="L32" s="198">
        <f t="shared" si="5"/>
        <v>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5"/>
  <sheetViews>
    <sheetView topLeftCell="B1" zoomScaleNormal="100" workbookViewId="0">
      <pane ySplit="6" topLeftCell="A7" activePane="bottomLeft" state="frozen"/>
      <selection pane="bottomLeft" activeCell="I94" sqref="I94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169</v>
      </c>
      <c r="I5" s="212" t="s">
        <v>169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168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82320.95</v>
      </c>
      <c r="I7" s="104">
        <f>SUM(I88:I91)</f>
        <v>90745.99</v>
      </c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1778.86</v>
      </c>
      <c r="I8" s="104">
        <f>I93</f>
        <v>296.85000000000002</v>
      </c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80542.09</v>
      </c>
      <c r="I9" s="104">
        <f>SUM(I7-I8)</f>
        <v>90449.14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200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receiptsandpayment!I285</f>
        <v>10935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1184</v>
      </c>
      <c r="I13" s="290">
        <f>receiptsandpayment!J285</f>
        <v>1329.93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0</v>
      </c>
      <c r="I14" s="290">
        <f>receiptsandpayment!K285</f>
        <v>2.76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receiptsandpayment!L285</f>
        <v>0</v>
      </c>
    </row>
    <row r="16" spans="1:9" x14ac:dyDescent="0.25">
      <c r="A16" s="287"/>
      <c r="B16" s="288" t="s">
        <v>106</v>
      </c>
      <c r="C16" s="289"/>
      <c r="D16" s="290"/>
      <c r="E16" s="290"/>
      <c r="F16" s="290"/>
      <c r="G16" s="290"/>
      <c r="H16" s="290">
        <v>0</v>
      </c>
      <c r="I16" s="290">
        <f>receiptsandpayment!M285</f>
        <v>0</v>
      </c>
    </row>
    <row r="17" spans="1:9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1000</v>
      </c>
      <c r="I17" s="290">
        <f>receiptsandpayment!N285</f>
        <v>1314.3</v>
      </c>
    </row>
    <row r="18" spans="1:9" x14ac:dyDescent="0.25">
      <c r="A18" s="287"/>
      <c r="B18" s="288" t="s">
        <v>89</v>
      </c>
      <c r="C18" s="289"/>
      <c r="D18" s="290"/>
      <c r="E18" s="290"/>
      <c r="F18" s="290"/>
      <c r="G18" s="290"/>
      <c r="H18" s="290">
        <v>150</v>
      </c>
      <c r="I18" s="290">
        <f>receiptsandpayment!O285</f>
        <v>2618.4299999999998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receiptsandpayment!P285</f>
        <v>377.6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receiptsandpayment!Q285</f>
        <v>1245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receiptsandpayment!R285</f>
        <v>460.95000000000005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receiptsandpayment!S285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receiptsandpayment!T285</f>
        <v>2626.76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receiptsandpayment!U285</f>
        <v>449.42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receiptsandpayment!V285</f>
        <v>0</v>
      </c>
    </row>
    <row r="26" spans="1:9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21360.15</v>
      </c>
    </row>
    <row r="27" spans="1:9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16200.420000000004</v>
      </c>
    </row>
    <row r="28" spans="1:9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9" ht="13.5" thickBot="1" x14ac:dyDescent="0.35">
      <c r="A29" s="293"/>
      <c r="B29" s="294" t="s">
        <v>84</v>
      </c>
      <c r="C29" s="295"/>
      <c r="D29" s="296"/>
      <c r="E29" s="296"/>
      <c r="F29" s="296"/>
      <c r="G29" s="296"/>
      <c r="H29" s="296"/>
      <c r="I29" s="296"/>
    </row>
    <row r="30" spans="1:9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296">
        <v>2901</v>
      </c>
      <c r="I30" s="296">
        <f>receiptsandpayment!W285</f>
        <v>1961.7999999999997</v>
      </c>
    </row>
    <row r="31" spans="1:9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296">
        <v>725</v>
      </c>
      <c r="I31" s="296">
        <f>receiptsandpayment!X285</f>
        <v>541.8599999999999</v>
      </c>
    </row>
    <row r="32" spans="1:9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296">
        <v>350</v>
      </c>
      <c r="I32" s="296">
        <f>receiptsandpayment!Y285</f>
        <v>364.4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296">
        <v>500</v>
      </c>
      <c r="I33" s="296">
        <f>receiptsandpayment!Z285</f>
        <v>60</v>
      </c>
    </row>
    <row r="34" spans="1:9" ht="13" thickBot="1" x14ac:dyDescent="0.3">
      <c r="A34" s="297"/>
      <c r="B34" s="300" t="s">
        <v>94</v>
      </c>
      <c r="C34" s="296"/>
      <c r="D34" s="296"/>
      <c r="E34" s="296"/>
      <c r="F34" s="296"/>
      <c r="G34" s="296"/>
      <c r="H34" s="296">
        <v>150</v>
      </c>
      <c r="I34" s="296">
        <f>receiptsandpayment!AA285</f>
        <v>64.84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296">
        <v>1800</v>
      </c>
      <c r="I35" s="296">
        <f>receiptsandpayment!AB285</f>
        <v>1535.05</v>
      </c>
    </row>
    <row r="36" spans="1:9" ht="13" thickBot="1" x14ac:dyDescent="0.3">
      <c r="A36" s="297"/>
      <c r="B36" s="300" t="s">
        <v>159</v>
      </c>
      <c r="C36" s="296"/>
      <c r="D36" s="296"/>
      <c r="E36" s="296"/>
      <c r="F36" s="296"/>
      <c r="G36" s="296"/>
      <c r="H36" s="296">
        <v>40</v>
      </c>
      <c r="I36" s="296">
        <f>receiptsandpayment!AC285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296">
        <v>0</v>
      </c>
      <c r="I37" s="296">
        <f>receiptsandpayment!AD285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296">
        <v>100</v>
      </c>
      <c r="I38" s="296">
        <f>receiptsandpayment!AE285</f>
        <v>99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296">
        <v>0</v>
      </c>
      <c r="I39" s="296">
        <f>receiptsandpayment!AF285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296">
        <v>250</v>
      </c>
      <c r="I40" s="296">
        <f>receiptsandpayment!AG285</f>
        <v>0</v>
      </c>
    </row>
    <row r="41" spans="1:9" ht="13" thickBot="1" x14ac:dyDescent="0.3">
      <c r="A41" s="297"/>
      <c r="B41" s="300" t="s">
        <v>66</v>
      </c>
      <c r="C41" s="302"/>
      <c r="D41" s="302"/>
      <c r="E41" s="302"/>
      <c r="F41" s="302"/>
      <c r="G41" s="302"/>
      <c r="H41" s="296">
        <v>0</v>
      </c>
      <c r="I41" s="302">
        <f>receiptsandpayment!AH285</f>
        <v>0</v>
      </c>
    </row>
    <row r="42" spans="1:9" ht="13" thickBot="1" x14ac:dyDescent="0.3">
      <c r="A42" s="297"/>
      <c r="B42" s="300" t="s">
        <v>149</v>
      </c>
      <c r="C42" s="303"/>
      <c r="D42" s="303"/>
      <c r="E42" s="303"/>
      <c r="F42" s="303"/>
      <c r="G42" s="303"/>
      <c r="H42" s="296">
        <v>1184</v>
      </c>
      <c r="I42" s="303">
        <f>receiptsandpayment!AI285</f>
        <v>0</v>
      </c>
    </row>
    <row r="43" spans="1:9" ht="13" thickBot="1" x14ac:dyDescent="0.3">
      <c r="A43" s="297"/>
      <c r="B43" s="300" t="s">
        <v>160</v>
      </c>
      <c r="C43" s="304"/>
      <c r="D43" s="304"/>
      <c r="E43" s="304"/>
      <c r="F43" s="304"/>
      <c r="G43" s="304"/>
      <c r="H43" s="296">
        <v>500</v>
      </c>
      <c r="I43" s="304">
        <f>receiptsandpayment!AJ285</f>
        <v>0</v>
      </c>
    </row>
    <row r="44" spans="1:9" ht="13" thickBot="1" x14ac:dyDescent="0.3">
      <c r="A44" s="297"/>
      <c r="B44" s="305" t="s">
        <v>107</v>
      </c>
      <c r="C44" s="304"/>
      <c r="D44" s="304"/>
      <c r="E44" s="304"/>
      <c r="F44" s="304"/>
      <c r="G44" s="304"/>
      <c r="H44" s="304">
        <v>0</v>
      </c>
      <c r="I44" s="304">
        <f>receiptsandpayment!AK285</f>
        <v>0</v>
      </c>
    </row>
    <row r="45" spans="1:9" ht="13" thickBot="1" x14ac:dyDescent="0.3">
      <c r="A45" s="297"/>
      <c r="B45" s="300" t="s">
        <v>68</v>
      </c>
      <c r="C45" s="306"/>
      <c r="D45" s="304"/>
      <c r="E45" s="304"/>
      <c r="F45" s="304"/>
      <c r="G45" s="304"/>
      <c r="H45" s="304">
        <v>500</v>
      </c>
      <c r="I45" s="304">
        <f>receiptsandpayment!AL285</f>
        <v>0</v>
      </c>
    </row>
    <row r="46" spans="1:9" ht="13" thickBot="1" x14ac:dyDescent="0.3">
      <c r="A46" s="297"/>
      <c r="B46" s="300" t="s">
        <v>161</v>
      </c>
      <c r="C46" s="296"/>
      <c r="D46" s="304"/>
      <c r="E46" s="304"/>
      <c r="F46" s="304"/>
      <c r="G46" s="304"/>
      <c r="H46" s="304">
        <v>200</v>
      </c>
      <c r="I46" s="304">
        <f>receiptsandpayment!AM285</f>
        <v>178.8</v>
      </c>
    </row>
    <row r="47" spans="1:9" ht="13" thickBot="1" x14ac:dyDescent="0.3">
      <c r="A47" s="297"/>
      <c r="B47" s="300" t="s">
        <v>162</v>
      </c>
      <c r="C47" s="302"/>
      <c r="D47" s="302"/>
      <c r="E47" s="302"/>
      <c r="F47" s="302"/>
      <c r="G47" s="302"/>
      <c r="H47" s="296">
        <v>500</v>
      </c>
      <c r="I47" s="302">
        <f>receiptsandpayment!AN285</f>
        <v>730</v>
      </c>
    </row>
    <row r="48" spans="1:9" ht="13" thickBot="1" x14ac:dyDescent="0.3">
      <c r="A48" s="297"/>
      <c r="B48" s="300" t="s">
        <v>99</v>
      </c>
      <c r="C48" s="302"/>
      <c r="D48" s="302"/>
      <c r="E48" s="302"/>
      <c r="F48" s="302"/>
      <c r="G48" s="302"/>
      <c r="H48" s="296">
        <v>1000</v>
      </c>
      <c r="I48" s="302">
        <f>receiptsandpayment!AO285</f>
        <v>0</v>
      </c>
    </row>
    <row r="49" spans="1:9" ht="13" thickBot="1" x14ac:dyDescent="0.3">
      <c r="A49" s="297"/>
      <c r="B49" s="300" t="s">
        <v>98</v>
      </c>
      <c r="C49" s="302"/>
      <c r="D49" s="302"/>
      <c r="E49" s="302"/>
      <c r="F49" s="302"/>
      <c r="G49" s="302"/>
      <c r="H49" s="296">
        <v>15</v>
      </c>
      <c r="I49" s="302">
        <f>receiptsandpayment!AP285</f>
        <v>0</v>
      </c>
    </row>
    <row r="50" spans="1:9" ht="13" thickBot="1" x14ac:dyDescent="0.3">
      <c r="A50" s="297"/>
      <c r="B50" s="300" t="s">
        <v>232</v>
      </c>
      <c r="C50" s="296"/>
      <c r="D50" s="302"/>
      <c r="E50" s="302"/>
      <c r="F50" s="302"/>
      <c r="G50" s="302"/>
      <c r="H50" s="296"/>
      <c r="I50" s="302">
        <f>receiptsandpayment!AQ285</f>
        <v>6.85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296">
        <v>0</v>
      </c>
      <c r="I51" s="302">
        <f>receiptsandpayment!AR285</f>
        <v>393</v>
      </c>
    </row>
    <row r="52" spans="1:9" ht="13.5" thickBot="1" x14ac:dyDescent="0.35">
      <c r="A52" s="131"/>
      <c r="B52" s="264" t="s">
        <v>166</v>
      </c>
      <c r="C52" s="125"/>
      <c r="D52" s="130"/>
      <c r="E52" s="130"/>
      <c r="F52" s="130"/>
      <c r="G52" s="130"/>
      <c r="H52" s="130"/>
      <c r="I52" s="130"/>
    </row>
    <row r="53" spans="1:9" ht="13.5" thickBot="1" x14ac:dyDescent="0.35">
      <c r="A53" s="129" t="s">
        <v>36</v>
      </c>
      <c r="B53" s="262" t="s">
        <v>69</v>
      </c>
      <c r="C53" s="130"/>
      <c r="D53" s="130"/>
      <c r="E53" s="130"/>
      <c r="F53" s="130"/>
      <c r="G53" s="130"/>
      <c r="H53" s="130">
        <v>1000</v>
      </c>
      <c r="I53" s="130">
        <f>receiptsandpayment!AS285</f>
        <v>1298.76</v>
      </c>
    </row>
    <row r="54" spans="1:9" ht="13.5" thickBot="1" x14ac:dyDescent="0.35">
      <c r="A54" s="129"/>
      <c r="B54" s="262" t="s">
        <v>96</v>
      </c>
      <c r="C54" s="130"/>
      <c r="D54" s="130"/>
      <c r="E54" s="130"/>
      <c r="F54" s="130"/>
      <c r="G54" s="130"/>
      <c r="H54" s="130">
        <v>0</v>
      </c>
      <c r="I54" s="130">
        <f>receiptsandpayment!AT285</f>
        <v>2082.4299999999998</v>
      </c>
    </row>
    <row r="55" spans="1:9" ht="13.5" thickBot="1" x14ac:dyDescent="0.35">
      <c r="A55" s="129"/>
      <c r="B55" s="262" t="s">
        <v>100</v>
      </c>
      <c r="C55" s="130"/>
      <c r="D55" s="130"/>
      <c r="E55" s="130"/>
      <c r="F55" s="130"/>
      <c r="G55" s="130"/>
      <c r="H55" s="130">
        <v>40</v>
      </c>
      <c r="I55" s="130">
        <f>receiptsandpayment!AU285</f>
        <v>40</v>
      </c>
    </row>
    <row r="56" spans="1:9" ht="13" thickBot="1" x14ac:dyDescent="0.3">
      <c r="A56" s="131"/>
      <c r="B56" s="262" t="s">
        <v>70</v>
      </c>
      <c r="C56" s="130"/>
      <c r="D56" s="130"/>
      <c r="E56" s="130"/>
      <c r="F56" s="130"/>
      <c r="G56" s="130"/>
      <c r="H56" s="130">
        <v>1680</v>
      </c>
      <c r="I56" s="130">
        <f>receiptsandpayment!AV285</f>
        <v>1030</v>
      </c>
    </row>
    <row r="57" spans="1:9" ht="12" customHeight="1" thickBot="1" x14ac:dyDescent="0.3">
      <c r="A57" s="123"/>
      <c r="B57" s="262" t="s">
        <v>71</v>
      </c>
      <c r="C57" s="128"/>
      <c r="D57" s="130"/>
      <c r="E57" s="130"/>
      <c r="F57" s="130"/>
      <c r="G57" s="130"/>
      <c r="H57" s="130">
        <v>100</v>
      </c>
      <c r="I57" s="130">
        <f>receiptsandpayment!AW285</f>
        <v>131</v>
      </c>
    </row>
    <row r="58" spans="1:9" ht="13.5" customHeight="1" thickBot="1" x14ac:dyDescent="0.35">
      <c r="A58" s="123"/>
      <c r="B58" s="265" t="s">
        <v>167</v>
      </c>
      <c r="C58" s="257"/>
      <c r="D58" s="133"/>
      <c r="E58" s="133"/>
      <c r="F58" s="133"/>
      <c r="G58" s="133"/>
      <c r="H58" s="133"/>
      <c r="I58" s="133"/>
    </row>
    <row r="59" spans="1:9" ht="13.5" thickBot="1" x14ac:dyDescent="0.35">
      <c r="A59" s="132" t="s">
        <v>35</v>
      </c>
      <c r="B59" s="263" t="s">
        <v>163</v>
      </c>
      <c r="C59" s="134"/>
      <c r="D59" s="133"/>
      <c r="E59" s="133"/>
      <c r="F59" s="133"/>
      <c r="G59" s="133"/>
      <c r="H59" s="133">
        <v>1500</v>
      </c>
      <c r="I59" s="133">
        <f>receiptsandpayment!AX285</f>
        <v>0</v>
      </c>
    </row>
    <row r="60" spans="1:9" ht="13.5" thickBot="1" x14ac:dyDescent="0.35">
      <c r="A60" s="132"/>
      <c r="B60" s="263" t="s">
        <v>129</v>
      </c>
      <c r="C60" s="231"/>
      <c r="D60" s="133"/>
      <c r="E60" s="133"/>
      <c r="F60" s="133"/>
      <c r="G60" s="133"/>
      <c r="H60" s="133">
        <v>2500</v>
      </c>
      <c r="I60" s="133">
        <f>receiptsandpayment!AY285</f>
        <v>0</v>
      </c>
    </row>
    <row r="61" spans="1:9" ht="13.5" thickBot="1" x14ac:dyDescent="0.35">
      <c r="A61" s="132"/>
      <c r="B61" s="263" t="s">
        <v>164</v>
      </c>
      <c r="C61" s="231"/>
      <c r="D61" s="133"/>
      <c r="E61" s="133"/>
      <c r="F61" s="133"/>
      <c r="G61" s="133"/>
      <c r="H61" s="133">
        <v>1600</v>
      </c>
      <c r="I61" s="133">
        <f>receiptsandpayment!AZ285</f>
        <v>0</v>
      </c>
    </row>
    <row r="62" spans="1:9" ht="13.5" thickBot="1" x14ac:dyDescent="0.35">
      <c r="A62" s="132"/>
      <c r="B62" s="263" t="s">
        <v>165</v>
      </c>
      <c r="C62" s="231"/>
      <c r="D62" s="133"/>
      <c r="E62" s="133"/>
      <c r="F62" s="133"/>
      <c r="G62" s="133"/>
      <c r="H62" s="133">
        <v>650</v>
      </c>
      <c r="I62" s="133">
        <f>receiptsandpayment!BA285</f>
        <v>564.37</v>
      </c>
    </row>
    <row r="63" spans="1:9" ht="13.5" thickBot="1" x14ac:dyDescent="0.35">
      <c r="A63" s="132"/>
      <c r="B63" s="263" t="s">
        <v>67</v>
      </c>
      <c r="C63" s="127"/>
      <c r="D63" s="133"/>
      <c r="E63" s="133"/>
      <c r="F63" s="133"/>
      <c r="G63" s="133"/>
      <c r="H63" s="133">
        <v>1000</v>
      </c>
      <c r="I63" s="133">
        <f>receiptsandpayment!BB285</f>
        <v>26.78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133">
        <v>200</v>
      </c>
      <c r="I64" s="133">
        <f>receiptsandpayment!BC285</f>
        <v>0</v>
      </c>
    </row>
    <row r="65" spans="1:9" ht="13" x14ac:dyDescent="0.3">
      <c r="A65" s="132"/>
      <c r="B65" s="336" t="s">
        <v>89</v>
      </c>
      <c r="C65" s="257"/>
      <c r="D65" s="231"/>
      <c r="E65" s="231"/>
      <c r="F65" s="231"/>
      <c r="G65" s="231"/>
      <c r="H65" s="231"/>
      <c r="I65" s="231">
        <f>receiptsandpayment!BD285</f>
        <v>344.15999999999997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SUM(H30:H60)</f>
        <v>17535</v>
      </c>
      <c r="I66" s="137">
        <f>SUM(I30:I65)</f>
        <v>11453.100000000002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9124.340000000002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17239.75</v>
      </c>
      <c r="I69" s="141">
        <f>I26-I66</f>
        <v>9907.0499999999993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97781.84</v>
      </c>
      <c r="I71" s="143">
        <f>H9+I69</f>
        <v>90449.14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213"/>
      <c r="E73" s="213"/>
      <c r="F73" s="213"/>
      <c r="G73" s="219"/>
      <c r="H73" s="213"/>
      <c r="I73" s="219"/>
    </row>
    <row r="74" spans="1:9" s="138" customFormat="1" ht="15.5" x14ac:dyDescent="0.35">
      <c r="A74" s="135"/>
      <c r="B74" s="233" t="s">
        <v>234</v>
      </c>
      <c r="C74" s="139"/>
      <c r="D74" s="139"/>
      <c r="E74" s="139"/>
      <c r="F74" s="139"/>
      <c r="G74" s="139"/>
      <c r="H74" s="139"/>
      <c r="I74" s="139">
        <v>6.85</v>
      </c>
    </row>
    <row r="75" spans="1:9" s="138" customFormat="1" ht="15.5" x14ac:dyDescent="0.35">
      <c r="A75" s="135"/>
      <c r="B75" s="233" t="s">
        <v>275</v>
      </c>
      <c r="C75" s="139"/>
      <c r="D75" s="139"/>
      <c r="E75" s="139"/>
      <c r="F75" s="139"/>
      <c r="G75" s="139"/>
      <c r="H75" s="139"/>
      <c r="I75" s="139">
        <v>35</v>
      </c>
    </row>
    <row r="76" spans="1:9" s="138" customFormat="1" ht="15.5" x14ac:dyDescent="0.35">
      <c r="A76" s="135"/>
      <c r="B76" s="233" t="s">
        <v>276</v>
      </c>
      <c r="C76" s="139"/>
      <c r="D76" s="139"/>
      <c r="E76" s="139"/>
      <c r="F76" s="139"/>
      <c r="G76" s="139"/>
      <c r="H76" s="139"/>
      <c r="I76" s="139">
        <v>40</v>
      </c>
    </row>
    <row r="77" spans="1:9" s="138" customFormat="1" ht="15.5" x14ac:dyDescent="0.35">
      <c r="A77" s="135"/>
      <c r="B77" s="233" t="s">
        <v>317</v>
      </c>
      <c r="C77" s="139"/>
      <c r="D77" s="139"/>
      <c r="E77" s="139"/>
      <c r="F77" s="139"/>
      <c r="G77" s="139"/>
      <c r="H77" s="139"/>
      <c r="I77" s="139">
        <v>85</v>
      </c>
    </row>
    <row r="78" spans="1:9" s="138" customFormat="1" ht="15.5" x14ac:dyDescent="0.35">
      <c r="A78" s="135"/>
      <c r="B78" s="233" t="s">
        <v>336</v>
      </c>
      <c r="C78" s="139"/>
      <c r="D78" s="139"/>
      <c r="E78" s="139"/>
      <c r="F78" s="139"/>
      <c r="G78" s="139"/>
      <c r="H78" s="139"/>
      <c r="I78" s="139">
        <v>130</v>
      </c>
    </row>
    <row r="79" spans="1:9" ht="15.5" x14ac:dyDescent="0.35">
      <c r="A79" s="94"/>
      <c r="B79" s="145" t="s">
        <v>22</v>
      </c>
      <c r="C79" s="146"/>
      <c r="D79" s="146"/>
      <c r="E79" s="146"/>
      <c r="F79" s="146"/>
      <c r="G79" s="146"/>
      <c r="H79" s="146"/>
      <c r="I79" s="146">
        <f>SUM(I71:I78)</f>
        <v>90745.99</v>
      </c>
    </row>
    <row r="81" spans="2:9" ht="13" x14ac:dyDescent="0.3">
      <c r="B81" s="147" t="s">
        <v>73</v>
      </c>
      <c r="E81" s="216"/>
      <c r="G81" s="216"/>
      <c r="I81" s="224" t="s">
        <v>169</v>
      </c>
    </row>
    <row r="82" spans="2:9" ht="14" x14ac:dyDescent="0.3">
      <c r="B82" s="150" t="s">
        <v>181</v>
      </c>
      <c r="C82" s="138"/>
      <c r="E82" s="126"/>
      <c r="G82" s="126"/>
      <c r="I82" s="76">
        <v>80542.09</v>
      </c>
    </row>
    <row r="83" spans="2:9" ht="14" x14ac:dyDescent="0.3">
      <c r="B83" s="126" t="s">
        <v>74</v>
      </c>
      <c r="C83" s="138"/>
      <c r="E83" s="126"/>
      <c r="G83" s="126"/>
      <c r="I83" s="126">
        <f>I26</f>
        <v>21360.15</v>
      </c>
    </row>
    <row r="84" spans="2:9" ht="14" x14ac:dyDescent="0.3">
      <c r="B84" s="126" t="s">
        <v>75</v>
      </c>
      <c r="C84" s="138"/>
      <c r="E84" s="126"/>
      <c r="G84" s="126"/>
      <c r="I84" s="126">
        <f>I66</f>
        <v>11453.100000000002</v>
      </c>
    </row>
    <row r="85" spans="2:9" ht="14.5" thickBot="1" x14ac:dyDescent="0.35">
      <c r="B85" s="105" t="s">
        <v>76</v>
      </c>
      <c r="C85" s="138"/>
      <c r="E85" s="148"/>
      <c r="G85" s="148"/>
      <c r="I85" s="148">
        <f>I82+I83-I84</f>
        <v>90449.139999999985</v>
      </c>
    </row>
    <row r="86" spans="2:9" ht="14.5" thickTop="1" x14ac:dyDescent="0.3">
      <c r="C86" s="138"/>
    </row>
    <row r="87" spans="2:9" ht="14" x14ac:dyDescent="0.3">
      <c r="B87" s="147" t="s">
        <v>77</v>
      </c>
      <c r="C87" s="138"/>
    </row>
    <row r="88" spans="2:9" ht="14" x14ac:dyDescent="0.3">
      <c r="B88" s="126" t="s">
        <v>78</v>
      </c>
      <c r="C88" s="138"/>
      <c r="D88" s="150"/>
      <c r="E88" s="150"/>
      <c r="F88" s="150"/>
      <c r="G88" s="229"/>
      <c r="H88" s="150"/>
      <c r="I88" s="252">
        <v>7131.34</v>
      </c>
    </row>
    <row r="89" spans="2:9" ht="14" x14ac:dyDescent="0.3">
      <c r="B89" s="126" t="s">
        <v>79</v>
      </c>
      <c r="C89" s="138"/>
      <c r="D89" s="150"/>
      <c r="E89" s="150"/>
      <c r="F89" s="150"/>
      <c r="G89" s="230"/>
      <c r="H89" s="150"/>
      <c r="I89" s="162">
        <v>6660.39</v>
      </c>
    </row>
    <row r="90" spans="2:9" ht="14" x14ac:dyDescent="0.3">
      <c r="B90" s="150" t="s">
        <v>199</v>
      </c>
      <c r="C90" s="138"/>
      <c r="D90" s="150"/>
      <c r="E90" s="150"/>
      <c r="F90" s="150"/>
      <c r="G90" s="230"/>
      <c r="H90" s="150"/>
      <c r="I90" s="162">
        <v>445.8</v>
      </c>
    </row>
    <row r="91" spans="2:9" ht="14" x14ac:dyDescent="0.3">
      <c r="B91" s="126" t="s">
        <v>81</v>
      </c>
      <c r="C91" s="138"/>
      <c r="D91" s="150"/>
      <c r="E91" s="150"/>
      <c r="F91" s="150"/>
      <c r="G91" s="230"/>
      <c r="H91" s="150"/>
      <c r="I91" s="162">
        <v>76508.460000000006</v>
      </c>
    </row>
    <row r="92" spans="2:9" ht="13" x14ac:dyDescent="0.3">
      <c r="B92" s="105" t="s">
        <v>82</v>
      </c>
      <c r="E92" s="126"/>
      <c r="G92" s="126"/>
      <c r="I92" s="126">
        <f>SUM(I88:I91)</f>
        <v>90745.99</v>
      </c>
    </row>
    <row r="93" spans="2:9" x14ac:dyDescent="0.25">
      <c r="B93" s="126" t="s">
        <v>83</v>
      </c>
      <c r="E93" s="126"/>
      <c r="G93" s="126"/>
      <c r="I93" s="150">
        <v>296.85000000000002</v>
      </c>
    </row>
    <row r="94" spans="2:9" ht="13.5" thickBot="1" x14ac:dyDescent="0.35">
      <c r="B94" s="19" t="s">
        <v>307</v>
      </c>
      <c r="D94" s="149"/>
      <c r="E94" s="148"/>
      <c r="F94" s="149"/>
      <c r="G94" s="148"/>
      <c r="H94" s="149"/>
      <c r="I94" s="148">
        <f>I92-I93</f>
        <v>90449.14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1" t="s">
        <v>130</v>
      </c>
      <c r="B1" s="353" t="s">
        <v>128</v>
      </c>
      <c r="C1" s="353" t="s">
        <v>148</v>
      </c>
      <c r="D1" s="354" t="s">
        <v>131</v>
      </c>
      <c r="E1" s="356" t="s">
        <v>132</v>
      </c>
    </row>
    <row r="2" spans="1:12" ht="15.75" customHeight="1" thickBot="1" x14ac:dyDescent="0.3">
      <c r="A2" s="352"/>
      <c r="B2" s="343"/>
      <c r="C2" s="343"/>
      <c r="D2" s="355"/>
      <c r="E2" s="343"/>
    </row>
    <row r="3" spans="1:12" ht="15.75" customHeight="1" x14ac:dyDescent="0.25">
      <c r="A3" s="340" t="s">
        <v>133</v>
      </c>
      <c r="B3" s="342">
        <v>10414</v>
      </c>
      <c r="C3" s="342">
        <v>10935</v>
      </c>
      <c r="D3" s="348">
        <f>C3-B3</f>
        <v>521</v>
      </c>
      <c r="E3" s="346" t="s">
        <v>136</v>
      </c>
    </row>
    <row r="4" spans="1:12" ht="15.75" customHeight="1" thickBot="1" x14ac:dyDescent="0.3">
      <c r="A4" s="350"/>
      <c r="B4" s="343"/>
      <c r="C4" s="343"/>
      <c r="D4" s="349"/>
      <c r="E4" s="347"/>
    </row>
    <row r="5" spans="1:12" ht="15.75" customHeight="1" x14ac:dyDescent="0.25">
      <c r="A5" s="340" t="s">
        <v>134</v>
      </c>
      <c r="B5" s="342">
        <v>66178</v>
      </c>
      <c r="C5" s="342">
        <v>9031</v>
      </c>
      <c r="D5" s="348">
        <f>C5-B5</f>
        <v>-57147</v>
      </c>
      <c r="E5" s="346" t="s">
        <v>153</v>
      </c>
    </row>
    <row r="6" spans="1:12" ht="15.75" customHeight="1" thickBot="1" x14ac:dyDescent="0.4">
      <c r="A6" s="341"/>
      <c r="B6" s="343"/>
      <c r="C6" s="343"/>
      <c r="D6" s="349"/>
      <c r="E6" s="347"/>
      <c r="J6" s="245"/>
      <c r="L6" s="245"/>
    </row>
    <row r="7" spans="1:12" ht="15.75" customHeight="1" x14ac:dyDescent="0.25">
      <c r="A7" s="350" t="s">
        <v>135</v>
      </c>
      <c r="B7" s="342">
        <v>3316</v>
      </c>
      <c r="C7" s="342">
        <v>3751</v>
      </c>
      <c r="D7" s="348">
        <f>C7-B7</f>
        <v>435</v>
      </c>
      <c r="E7" s="346" t="s">
        <v>136</v>
      </c>
    </row>
    <row r="8" spans="1:12" ht="15.75" customHeight="1" thickBot="1" x14ac:dyDescent="0.3">
      <c r="A8" s="350"/>
      <c r="B8" s="343"/>
      <c r="C8" s="343"/>
      <c r="D8" s="349"/>
      <c r="E8" s="347"/>
    </row>
    <row r="9" spans="1:12" ht="15.75" customHeight="1" x14ac:dyDescent="0.25">
      <c r="A9" s="340" t="s">
        <v>137</v>
      </c>
      <c r="B9" s="342">
        <v>0</v>
      </c>
      <c r="C9" s="342">
        <v>0</v>
      </c>
      <c r="D9" s="348">
        <f>C9-B9</f>
        <v>0</v>
      </c>
      <c r="E9" s="346" t="s">
        <v>136</v>
      </c>
    </row>
    <row r="10" spans="1:12" ht="15.75" customHeight="1" thickBot="1" x14ac:dyDescent="0.3">
      <c r="A10" s="341"/>
      <c r="B10" s="343"/>
      <c r="C10" s="343"/>
      <c r="D10" s="349"/>
      <c r="E10" s="347"/>
    </row>
    <row r="11" spans="1:12" ht="15.75" customHeight="1" x14ac:dyDescent="0.25">
      <c r="A11" s="350" t="s">
        <v>138</v>
      </c>
      <c r="B11" s="342">
        <v>42437</v>
      </c>
      <c r="C11" s="342">
        <v>18919</v>
      </c>
      <c r="D11" s="348">
        <f>C11-B11</f>
        <v>-23518</v>
      </c>
      <c r="E11" s="346" t="s">
        <v>154</v>
      </c>
    </row>
    <row r="12" spans="1:12" ht="15.75" customHeight="1" thickBot="1" x14ac:dyDescent="0.3">
      <c r="A12" s="350"/>
      <c r="B12" s="343"/>
      <c r="C12" s="343"/>
      <c r="D12" s="349"/>
      <c r="E12" s="347"/>
    </row>
    <row r="13" spans="1:12" ht="15.75" customHeight="1" x14ac:dyDescent="0.25">
      <c r="A13" s="340" t="s">
        <v>139</v>
      </c>
      <c r="B13" s="342">
        <v>81674</v>
      </c>
      <c r="C13" s="342">
        <v>80196</v>
      </c>
      <c r="D13" s="348">
        <f>C13-B13</f>
        <v>-1478</v>
      </c>
      <c r="E13" s="346" t="s">
        <v>136</v>
      </c>
    </row>
    <row r="14" spans="1:12" ht="15.75" customHeight="1" thickBot="1" x14ac:dyDescent="0.3">
      <c r="A14" s="341"/>
      <c r="B14" s="343"/>
      <c r="C14" s="343"/>
      <c r="D14" s="349"/>
      <c r="E14" s="347"/>
    </row>
    <row r="15" spans="1:12" ht="15.75" customHeight="1" x14ac:dyDescent="0.25">
      <c r="A15" s="350" t="s">
        <v>140</v>
      </c>
      <c r="B15" s="342">
        <v>129574</v>
      </c>
      <c r="C15" s="342">
        <v>129574</v>
      </c>
      <c r="D15" s="348">
        <f>C15-B15</f>
        <v>0</v>
      </c>
      <c r="E15" s="346" t="s">
        <v>136</v>
      </c>
    </row>
    <row r="16" spans="1:12" ht="15.75" customHeight="1" thickBot="1" x14ac:dyDescent="0.3">
      <c r="A16" s="350"/>
      <c r="B16" s="343"/>
      <c r="C16" s="343"/>
      <c r="D16" s="349"/>
      <c r="E16" s="343"/>
    </row>
    <row r="17" spans="1:10" ht="15.75" customHeight="1" x14ac:dyDescent="0.25">
      <c r="A17" s="340" t="s">
        <v>141</v>
      </c>
      <c r="B17" s="342">
        <v>0</v>
      </c>
      <c r="C17" s="342">
        <v>0</v>
      </c>
      <c r="D17" s="344">
        <f>C17-B17</f>
        <v>0</v>
      </c>
      <c r="E17" s="346" t="s">
        <v>136</v>
      </c>
    </row>
    <row r="18" spans="1:10" ht="15.75" customHeight="1" thickBot="1" x14ac:dyDescent="0.3">
      <c r="A18" s="341"/>
      <c r="B18" s="343"/>
      <c r="C18" s="343"/>
      <c r="D18" s="345"/>
      <c r="E18" s="347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155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157</v>
      </c>
      <c r="E4" s="247"/>
      <c r="F4" s="245"/>
      <c r="G4" s="245" t="s">
        <v>142</v>
      </c>
      <c r="I4" s="245"/>
    </row>
    <row r="5" spans="1:14" ht="14.5" x14ac:dyDescent="0.35">
      <c r="A5" t="s">
        <v>143</v>
      </c>
      <c r="E5" s="252">
        <v>737.39</v>
      </c>
      <c r="F5" s="248"/>
      <c r="G5" s="150">
        <v>2123.61</v>
      </c>
      <c r="I5" s="150"/>
    </row>
    <row r="6" spans="1:14" ht="14.5" x14ac:dyDescent="0.35">
      <c r="A6" t="s">
        <v>79</v>
      </c>
      <c r="E6" s="253">
        <v>6913.29</v>
      </c>
      <c r="F6" s="248"/>
      <c r="G6" s="247"/>
    </row>
    <row r="7" spans="1:14" ht="13" thickBot="1" x14ac:dyDescent="0.3">
      <c r="A7" t="s">
        <v>80</v>
      </c>
      <c r="E7" s="254">
        <v>443.04</v>
      </c>
      <c r="F7" s="247"/>
      <c r="G7" s="247"/>
    </row>
    <row r="8" spans="1:14" x14ac:dyDescent="0.25">
      <c r="A8" t="s">
        <v>81</v>
      </c>
      <c r="E8" s="253">
        <v>74227.23</v>
      </c>
      <c r="F8" s="247"/>
      <c r="G8" s="247"/>
    </row>
    <row r="9" spans="1:14" ht="15" thickBot="1" x14ac:dyDescent="0.4">
      <c r="A9" t="s">
        <v>144</v>
      </c>
      <c r="E9" s="249">
        <f>SUM(E5:E8)</f>
        <v>82320.95</v>
      </c>
      <c r="F9" s="250">
        <f>SUM(E5:E8)-G5</f>
        <v>80197.34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145</v>
      </c>
      <c r="E12" s="247"/>
      <c r="G12" s="247"/>
    </row>
    <row r="13" spans="1:14" x14ac:dyDescent="0.25">
      <c r="A13" s="237" t="s">
        <v>158</v>
      </c>
      <c r="E13" s="247"/>
      <c r="G13" s="247">
        <v>82901.440000000002</v>
      </c>
    </row>
    <row r="14" spans="1:14" x14ac:dyDescent="0.25">
      <c r="A14" t="s">
        <v>146</v>
      </c>
      <c r="E14" s="247"/>
      <c r="G14" s="247">
        <v>19966</v>
      </c>
    </row>
    <row r="15" spans="1:14" x14ac:dyDescent="0.25">
      <c r="A15" t="s">
        <v>147</v>
      </c>
      <c r="E15" s="247"/>
      <c r="G15" s="251">
        <v>22670.1</v>
      </c>
    </row>
    <row r="16" spans="1:14" ht="13" thickBot="1" x14ac:dyDescent="0.3">
      <c r="A16" s="237" t="s">
        <v>156</v>
      </c>
      <c r="E16" s="247"/>
      <c r="G16" s="249">
        <f>SUM(G13:G14)-G15</f>
        <v>80197.34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1">
        <v>1</v>
      </c>
      <c r="D2" s="237" t="s">
        <v>202</v>
      </c>
    </row>
    <row r="3" spans="1:4" ht="31.5" thickBot="1" x14ac:dyDescent="0.3">
      <c r="A3" s="227" t="s">
        <v>112</v>
      </c>
      <c r="B3" s="311">
        <v>1</v>
      </c>
      <c r="D3" s="237" t="s">
        <v>202</v>
      </c>
    </row>
    <row r="4" spans="1:4" ht="16" thickBot="1" x14ac:dyDescent="0.3">
      <c r="A4" s="227" t="s">
        <v>113</v>
      </c>
      <c r="B4" s="311">
        <v>14934.6</v>
      </c>
      <c r="D4" s="237" t="s">
        <v>203</v>
      </c>
    </row>
    <row r="5" spans="1:4" ht="16" thickBot="1" x14ac:dyDescent="0.3">
      <c r="A5" s="227" t="s">
        <v>114</v>
      </c>
      <c r="B5" s="311">
        <v>1892.7</v>
      </c>
      <c r="D5" s="237" t="s">
        <v>203</v>
      </c>
    </row>
    <row r="6" spans="1:4" ht="16" thickBot="1" x14ac:dyDescent="0.3">
      <c r="A6" s="227" t="s">
        <v>115</v>
      </c>
      <c r="B6" s="311">
        <v>7163.98</v>
      </c>
      <c r="D6" s="237" t="s">
        <v>204</v>
      </c>
    </row>
    <row r="7" spans="1:4" ht="30.5" thickBot="1" x14ac:dyDescent="0.3">
      <c r="A7" s="227" t="s">
        <v>201</v>
      </c>
      <c r="B7" s="311">
        <v>4118.25</v>
      </c>
      <c r="D7" s="237" t="s">
        <v>205</v>
      </c>
    </row>
    <row r="8" spans="1:4" ht="16" thickBot="1" x14ac:dyDescent="0.3">
      <c r="A8" s="227" t="s">
        <v>116</v>
      </c>
      <c r="B8" s="311">
        <v>1880</v>
      </c>
      <c r="D8" s="237" t="s">
        <v>205</v>
      </c>
    </row>
    <row r="9" spans="1:4" ht="16" thickBot="1" x14ac:dyDescent="0.3">
      <c r="A9" s="227" t="s">
        <v>117</v>
      </c>
      <c r="B9" s="311">
        <v>924.63</v>
      </c>
      <c r="D9" s="237" t="s">
        <v>205</v>
      </c>
    </row>
    <row r="10" spans="1:4" ht="16" thickBot="1" x14ac:dyDescent="0.3">
      <c r="A10" s="227" t="s">
        <v>118</v>
      </c>
      <c r="B10" s="311">
        <v>1598.25</v>
      </c>
      <c r="D10" s="237" t="s">
        <v>205</v>
      </c>
    </row>
    <row r="11" spans="1:4" ht="16" thickBot="1" x14ac:dyDescent="0.3">
      <c r="A11" s="227" t="s">
        <v>119</v>
      </c>
      <c r="B11" s="311">
        <v>81000</v>
      </c>
      <c r="D11" s="237" t="s">
        <v>207</v>
      </c>
    </row>
    <row r="12" spans="1:4" ht="16" thickBot="1" x14ac:dyDescent="0.3">
      <c r="A12" s="227" t="s">
        <v>120</v>
      </c>
      <c r="B12" s="311">
        <v>180</v>
      </c>
      <c r="D12" s="237" t="s">
        <v>203</v>
      </c>
    </row>
    <row r="13" spans="1:4" ht="16" thickBot="1" x14ac:dyDescent="0.3">
      <c r="A13" s="227" t="s">
        <v>121</v>
      </c>
      <c r="B13" s="311">
        <v>563</v>
      </c>
      <c r="D13" s="237" t="s">
        <v>205</v>
      </c>
    </row>
    <row r="14" spans="1:4" ht="31.5" thickBot="1" x14ac:dyDescent="0.3">
      <c r="A14" s="227" t="s">
        <v>122</v>
      </c>
      <c r="B14" s="311">
        <v>2560.4499999999998</v>
      </c>
      <c r="D14" s="237" t="s">
        <v>204</v>
      </c>
    </row>
    <row r="15" spans="1:4" ht="16" thickBot="1" x14ac:dyDescent="0.3">
      <c r="A15" s="227" t="s">
        <v>123</v>
      </c>
      <c r="B15" s="311">
        <v>784</v>
      </c>
      <c r="D15" s="237" t="s">
        <v>204</v>
      </c>
    </row>
    <row r="16" spans="1:4" ht="31.5" thickBot="1" x14ac:dyDescent="0.3">
      <c r="A16" s="227" t="s">
        <v>124</v>
      </c>
      <c r="B16" s="311">
        <v>6404</v>
      </c>
      <c r="D16" s="237" t="s">
        <v>203</v>
      </c>
    </row>
    <row r="17" spans="1:4" ht="31.5" thickBot="1" x14ac:dyDescent="0.3">
      <c r="A17" s="227" t="s">
        <v>125</v>
      </c>
      <c r="B17" s="311">
        <v>1200</v>
      </c>
      <c r="D17" s="237" t="s">
        <v>208</v>
      </c>
    </row>
    <row r="18" spans="1:4" ht="16" thickBot="1" x14ac:dyDescent="0.3">
      <c r="A18" s="227" t="s">
        <v>126</v>
      </c>
      <c r="B18" s="311">
        <v>280</v>
      </c>
      <c r="D18" s="237" t="s">
        <v>205</v>
      </c>
    </row>
    <row r="19" spans="1:4" ht="16" thickBot="1" x14ac:dyDescent="0.3">
      <c r="A19" s="227" t="s">
        <v>127</v>
      </c>
      <c r="B19" s="311">
        <v>4813.37</v>
      </c>
      <c r="D19" s="237" t="s">
        <v>205</v>
      </c>
    </row>
    <row r="20" spans="1:4" ht="16" thickBot="1" x14ac:dyDescent="0.3">
      <c r="A20" s="227" t="s">
        <v>150</v>
      </c>
      <c r="B20" s="311">
        <v>51.94</v>
      </c>
      <c r="D20" s="237" t="s">
        <v>208</v>
      </c>
    </row>
    <row r="21" spans="1:4" ht="16" thickBot="1" x14ac:dyDescent="0.3">
      <c r="A21" s="227" t="s">
        <v>151</v>
      </c>
      <c r="B21" s="228">
        <v>320</v>
      </c>
    </row>
    <row r="22" spans="1:4" ht="16" thickBot="1" x14ac:dyDescent="0.3">
      <c r="A22" s="227" t="s">
        <v>206</v>
      </c>
      <c r="B22" s="311">
        <v>1235</v>
      </c>
      <c r="D22" s="237" t="s">
        <v>205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2023-12-05T11:58:38Z</dcterms:modified>
</cp:coreProperties>
</file>