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1F122227-F60B-4F3A-8BD6-136CFAE8276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receiptsandpayment!$A$4:$BG$126</definedName>
    <definedName name="_xlnm.Print_Area" localSheetId="5">'Asset Register'!#REF!</definedName>
    <definedName name="_xlnm.Print_Area" localSheetId="1">bankrec!$B$3:$O$32</definedName>
    <definedName name="_xlnm.Print_Area" localSheetId="2">Budget!$B$1:$F$97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F80" i="7" l="1"/>
  <c r="H19" i="6" s="1"/>
  <c r="BE80" i="7"/>
  <c r="H20" i="6" s="1"/>
  <c r="BF67" i="7"/>
  <c r="G19" i="6" s="1"/>
  <c r="BE67" i="7"/>
  <c r="G20" i="6" s="1"/>
  <c r="AQ246" i="7"/>
  <c r="I50" i="9" s="1"/>
  <c r="BD246" i="7"/>
  <c r="I65" i="9" s="1"/>
  <c r="BF48" i="7"/>
  <c r="F19" i="6" s="1"/>
  <c r="BE48" i="7"/>
  <c r="F20" i="6" s="1"/>
  <c r="BF37" i="7"/>
  <c r="E19" i="6" s="1"/>
  <c r="BE37" i="7"/>
  <c r="E20" i="6" s="1"/>
  <c r="B23" i="12"/>
  <c r="I8" i="9" l="1"/>
  <c r="I7" i="9"/>
  <c r="H9" i="9"/>
  <c r="BF23" i="7" l="1"/>
  <c r="D19" i="6" s="1"/>
  <c r="BE23" i="7"/>
  <c r="D20" i="6" s="1"/>
  <c r="BE246" i="7" l="1"/>
  <c r="I246" i="7"/>
  <c r="J246" i="7"/>
  <c r="K246" i="7"/>
  <c r="L246" i="7"/>
  <c r="I15" i="9" s="1"/>
  <c r="M246" i="7"/>
  <c r="I16" i="9" s="1"/>
  <c r="N246" i="7"/>
  <c r="I17" i="9" s="1"/>
  <c r="O246" i="7"/>
  <c r="I18" i="9" s="1"/>
  <c r="P246" i="7"/>
  <c r="I19" i="9" s="1"/>
  <c r="Q246" i="7"/>
  <c r="I20" i="9" s="1"/>
  <c r="R246" i="7"/>
  <c r="I21" i="9" s="1"/>
  <c r="S246" i="7"/>
  <c r="I22" i="9" s="1"/>
  <c r="T246" i="7"/>
  <c r="I23" i="9" s="1"/>
  <c r="U246" i="7"/>
  <c r="I24" i="9" s="1"/>
  <c r="V246" i="7"/>
  <c r="I25" i="9" s="1"/>
  <c r="W246" i="7"/>
  <c r="X246" i="7"/>
  <c r="I31" i="9" s="1"/>
  <c r="Y246" i="7"/>
  <c r="I32" i="9" s="1"/>
  <c r="Z246" i="7"/>
  <c r="I33" i="9" s="1"/>
  <c r="AA246" i="7"/>
  <c r="I34" i="9" s="1"/>
  <c r="AB246" i="7"/>
  <c r="I35" i="9" s="1"/>
  <c r="AC246" i="7"/>
  <c r="I36" i="9" s="1"/>
  <c r="AD246" i="7"/>
  <c r="I37" i="9" s="1"/>
  <c r="AE246" i="7"/>
  <c r="I38" i="9" s="1"/>
  <c r="AF246" i="7"/>
  <c r="I39" i="9" s="1"/>
  <c r="AG246" i="7"/>
  <c r="I40" i="9" s="1"/>
  <c r="AH246" i="7"/>
  <c r="I41" i="9" s="1"/>
  <c r="AI246" i="7"/>
  <c r="I42" i="9" s="1"/>
  <c r="AJ246" i="7"/>
  <c r="I43" i="9" s="1"/>
  <c r="AK246" i="7"/>
  <c r="I44" i="9" s="1"/>
  <c r="AL246" i="7"/>
  <c r="I45" i="9" s="1"/>
  <c r="AM246" i="7"/>
  <c r="I46" i="9" s="1"/>
  <c r="AN246" i="7"/>
  <c r="I47" i="9" s="1"/>
  <c r="AO246" i="7"/>
  <c r="I48" i="9" s="1"/>
  <c r="AP246" i="7"/>
  <c r="I49" i="9" s="1"/>
  <c r="AR246" i="7"/>
  <c r="I51" i="9" s="1"/>
  <c r="AS246" i="7"/>
  <c r="I53" i="9" s="1"/>
  <c r="AT246" i="7"/>
  <c r="I54" i="9" s="1"/>
  <c r="AU246" i="7"/>
  <c r="I55" i="9" s="1"/>
  <c r="AV246" i="7"/>
  <c r="I56" i="9" s="1"/>
  <c r="AW246" i="7"/>
  <c r="I57" i="9" s="1"/>
  <c r="AX246" i="7"/>
  <c r="I59" i="9" s="1"/>
  <c r="AY246" i="7"/>
  <c r="I60" i="9" s="1"/>
  <c r="AZ246" i="7"/>
  <c r="I61" i="9" s="1"/>
  <c r="BA246" i="7"/>
  <c r="I62" i="9" s="1"/>
  <c r="BB246" i="7"/>
  <c r="I63" i="9" s="1"/>
  <c r="BC246" i="7"/>
  <c r="I64" i="9" s="1"/>
  <c r="BF246" i="7"/>
  <c r="F9" i="11"/>
  <c r="N32" i="6"/>
  <c r="O19" i="6"/>
  <c r="N20" i="6"/>
  <c r="N19" i="6"/>
  <c r="O20" i="6"/>
  <c r="M19" i="6"/>
  <c r="M20" i="6"/>
  <c r="X249" i="7" l="1"/>
  <c r="I30" i="9"/>
  <c r="I66" i="9" s="1"/>
  <c r="L19" i="6"/>
  <c r="L20" i="6"/>
  <c r="K20" i="6"/>
  <c r="K19" i="6"/>
  <c r="J19" i="6"/>
  <c r="J20" i="6"/>
  <c r="I19" i="6"/>
  <c r="I20" i="6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46" i="7"/>
  <c r="F246" i="7"/>
  <c r="G246" i="7"/>
  <c r="H246" i="7"/>
  <c r="I12" i="9"/>
  <c r="I13" i="9"/>
  <c r="I14" i="9"/>
  <c r="I94" i="9"/>
  <c r="I96" i="9" s="1"/>
  <c r="H66" i="9"/>
  <c r="H67" i="9" s="1"/>
  <c r="D13" i="6"/>
  <c r="E13" i="6"/>
  <c r="F13" i="6"/>
  <c r="G13" i="6"/>
  <c r="H13" i="6"/>
  <c r="I16" i="6" s="1"/>
  <c r="I13" i="6"/>
  <c r="J13" i="6"/>
  <c r="K13" i="6"/>
  <c r="K16" i="6" s="1"/>
  <c r="L13" i="6"/>
  <c r="L16" i="6" s="1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H27" i="9" s="1"/>
  <c r="F247" i="7"/>
  <c r="E247" i="7"/>
  <c r="G247" i="7"/>
  <c r="H247" i="7"/>
  <c r="E9" i="7"/>
  <c r="C27" i="9"/>
  <c r="C67" i="9"/>
  <c r="C69" i="9"/>
  <c r="J16" i="6"/>
  <c r="G16" i="6" l="1"/>
  <c r="F16" i="6"/>
  <c r="I26" i="9"/>
  <c r="I27" i="9" s="1"/>
  <c r="D16" i="6"/>
  <c r="M16" i="6"/>
  <c r="H16" i="6"/>
  <c r="O21" i="6"/>
  <c r="N21" i="6"/>
  <c r="O16" i="6"/>
  <c r="F21" i="6"/>
  <c r="K21" i="6"/>
  <c r="K25" i="6" s="1"/>
  <c r="I21" i="6"/>
  <c r="I25" i="6" s="1"/>
  <c r="M21" i="6"/>
  <c r="G21" i="6"/>
  <c r="J21" i="6"/>
  <c r="J25" i="6" s="1"/>
  <c r="H21" i="6"/>
  <c r="J249" i="7"/>
  <c r="E21" i="6"/>
  <c r="L21" i="6"/>
  <c r="L25" i="6" s="1"/>
  <c r="D21" i="6"/>
  <c r="H69" i="9"/>
  <c r="H71" i="9" s="1"/>
  <c r="N16" i="6"/>
  <c r="E16" i="6"/>
  <c r="H25" i="6" l="1"/>
  <c r="G25" i="6"/>
  <c r="F25" i="6"/>
  <c r="D25" i="6"/>
  <c r="M25" i="6"/>
  <c r="N25" i="6"/>
  <c r="O25" i="6"/>
  <c r="BF253" i="7"/>
  <c r="E25" i="6"/>
  <c r="I85" i="9"/>
  <c r="I69" i="9"/>
  <c r="I86" i="9"/>
  <c r="I67" i="9"/>
  <c r="I71" i="9" l="1"/>
  <c r="I81" i="9" s="1"/>
  <c r="I8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24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24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7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7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7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<sst xmlns="http://schemas.openxmlformats.org/spreadsheetml/2006/main" count="366" uniqueCount="269">
  <si>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</si>
  <si>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</si>
  <si>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</si>
  <si>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</si>
  <si>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</si>
  <si>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</si>
  <si>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</si>
  <si>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</si>
  <si>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</si>
  <si>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</si>
  <si>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</si>
  <si>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</si>
  <si>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</si>
  <si>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</si>
  <si>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</si>
  <si>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</si>
  <si>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</si>
  <si>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</si>
  <si>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</si>
  <si>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</si>
  <si>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</si>
  <si>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</si>
  <si>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</si>
  <si>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</si>
  <si>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</si>
  <si>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</si>
  <si>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</si>
  <si>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</si>
  <si>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</si>
  <si>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</si>
  <si>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</si>
  <si>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</si>
  <si>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</si>
  <si>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</si>
  <si>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</si>
  <si>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</si>
  <si>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</si>
  <si>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</si>
  <si>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</si>
  <si>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</si>
  <si>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</si>
  <si>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</si>
  <si>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</si>
  <si>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</si>
  <si>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</si>
  <si>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</si>
  <si>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</si>
  <si>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</si>
  <si>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</si>
  <si>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</si>
  <si>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</si>
  <si>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</si>
  <si>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</si>
  <si>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</si>
  <si>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</si>
  <si>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</si>
  <si>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</si>
  <si>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</si>
  <si>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</si>
  <si>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</si>
  <si>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</si>
  <si>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</si>
  <si>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</si>
  <si>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</si>
  <si>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</si>
  <si>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</si>
  <si>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</si>
  <si>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</si>
  <si>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</si>
  <si>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</si>
  <si>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</si>
  <si>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</si>
  <si>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</si>
  <si>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</si>
  <si>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</si>
  <si>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</si>
  <si>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</si>
  <si>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</si>
  <si>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</si>
  <si>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</si>
  <si>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</si>
  <si>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</si>
  <si>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</si>
  <si>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</si>
  <si>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</si>
  <si>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</si>
  <si>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</si>
  <si>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</si>
  <si>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</si>
  <si>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</si>
  <si>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</si>
  <si>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</si>
  <si>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</si>
  <si>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</si>
  <si>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</si>
  <si>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</si>
  <si>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</si>
  <si>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</si>
  <si>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</si>
  <si>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</si>
  <si>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</si>
  <si>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</si>
  <si>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</si>
  <si>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</si>
  <si>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</si>
  <si>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</si>
  <si>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</si>
  <si>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</si>
  <si>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</si>
  <si>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</si>
  <si>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</si>
  <si>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</si>
  <si>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</si>
  <si>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</si>
  <si>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</si>
  <si>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</si>
  <si>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</si>
  <si>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</si>
  <si>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</si>
  <si>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</si>
  <si>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</si>
  <si>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</si>
  <si>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</si>
  <si>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</si>
  <si>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</si>
  <si>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</si>
  <si>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</si>
  <si>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</si>
  <si>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</si>
  <si>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</si>
  <si>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</si>
  <si>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</si>
  <si>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</si>
  <si>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</si>
  <si>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</si>
  <si>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</si>
  <si>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</si>
  <si>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</si>
  <si>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</si>
  <si>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</si>
  <si>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</si>
  <si>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</si>
  <si>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</si>
  <si>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</si>
  <si>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</si>
  <si>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</si>
  <si>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</si>
  <si>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</si>
  <si>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</si>
  <si>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Carried forward from 2021/22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</si>
  <si>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</si>
  <si>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</si>
  <si>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</si>
  <si>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</si>
  <si>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</si>
  <si>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</si>
  <si>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</si>
  <si>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</si>
  <si>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</si>
  <si>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</si>
  <si>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</si>
  <si>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</si>
  <si>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</si>
  <si>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</si>
  <si>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</si>
  <si>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</si>
  <si>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</si>
  <si>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</si>
  <si>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</si>
  <si>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</si>
  <si>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</si>
  <si>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Carried forward from 2022/23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</si>
  <si>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</si>
  <si>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</si>
  <si>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</si>
  <si>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</si>
  <si>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</si>
  <si>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</si>
  <si>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</si>
  <si>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</si>
  <si>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</si>
  <si>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</si>
  <si>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</si>
  <si>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</si>
  <si>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</si>
  <si>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</si>
  <si>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</si>
  <si>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</si>
  <si>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</si>
  <si>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</si>
  <si>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</si>
  <si>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</si>
  <si>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</si>
  <si>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</si>
  <si>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</si>
  <si>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</si>
  <si>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</si>
  <si>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</si>
  <si>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</si>
  <si>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</si>
  <si>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</si>
  <si>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</si>
  <si>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</si>
  <si>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</si>
  <si>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</si>
  <si>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</si>
  <si>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</si>
  <si>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</si>
  <si>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</si>
  <si>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</si>
  <si>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</si>
  <si>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</si>
  <si>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</si>
  <si>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</si>
  <si>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</si>
  <si>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</si>
  <si>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</si>
  <si>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</si>
  <si>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</si>
  <si>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</si>
  <si>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</si>
  <si>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</si>
  <si>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</si>
  <si>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t>Cheque 561 - £463.01
Cheque 571 - £28.40
Cheque 409 - £50.00
Cheque 412 - £20.00</t>
  </si>
  <si>
    <t xml:space="preserve"> </t>
  </si>
  <si>
    <t>Coronation Coins</t>
  </si>
  <si>
    <t>Gallagher - Liability Insurance</t>
  </si>
  <si>
    <t>Land Registry OC2 Form</t>
  </si>
  <si>
    <t>Land Registry - Footpaths</t>
  </si>
  <si>
    <t>200 Club June 1st Prize</t>
  </si>
  <si>
    <t>200 Club June 2nd Prize</t>
  </si>
  <si>
    <t>200 Club June 3rd Prize</t>
  </si>
  <si>
    <t>200 Club June 4th Prize</t>
  </si>
  <si>
    <t>Dave King - Water for the Play Area Clean</t>
  </si>
  <si>
    <t>Footpaths</t>
  </si>
  <si>
    <t>Cheque 579 - £99.00
Cheque 410 - £35.00
Cheque 413 - £50.00
Cheque 414 - £35.00
Cheque 416 - £20.00</t>
  </si>
  <si>
    <t>Cheque 583 - £6.85
Cheque 486 - £25.00</t>
  </si>
  <si>
    <t>June 2023</t>
  </si>
  <si>
    <t>UKPN Wayleave</t>
  </si>
  <si>
    <t>Deposit</t>
  </si>
  <si>
    <t>Small Lottery License</t>
  </si>
  <si>
    <t>Play Area Goal Nets</t>
  </si>
  <si>
    <t>Ludgershall Memorial Hall Grant</t>
  </si>
  <si>
    <t>Zoom Subs</t>
  </si>
  <si>
    <t>Printer ink</t>
  </si>
  <si>
    <t>RoSPA - Play Area inspection</t>
  </si>
  <si>
    <t>R Damerell - Clerk Salary - June</t>
  </si>
  <si>
    <t>HMRC - PAYE June</t>
  </si>
  <si>
    <t>200 Club 1st Prize - July</t>
  </si>
  <si>
    <t>200 Club 2nd Prize - July</t>
  </si>
  <si>
    <t>200 Club 3rd Prize - July</t>
  </si>
  <si>
    <t>200 Club 4th Prize - July</t>
  </si>
  <si>
    <t>K Tiffin reissue (000333)</t>
  </si>
  <si>
    <t>Cheque 411 - £25.00</t>
  </si>
  <si>
    <r>
      <t xml:space="preserve">Cheque 568 VOID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</t>
    </r>
    <r>
      <rPr>
        <sz val="8"/>
        <color rgb="FFFF0000"/>
        <rFont val="Arial"/>
        <family val="2"/>
      </rPr>
      <t xml:space="preserve">
Cheque 410 - £35.00
</t>
    </r>
    <r>
      <rPr>
        <sz val="8"/>
        <rFont val="Arial"/>
        <family val="2"/>
      </rPr>
      <t>Cheque 411 -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412 - £20.00</t>
    </r>
  </si>
  <si>
    <t>Cheque 577 VOID
Cheque 579 - £99.00
Cheque 413 - £50.00
Cheque 414 - £35.00
Cheque 416 - £20.00</t>
  </si>
  <si>
    <t>July 2023</t>
  </si>
  <si>
    <t>R Damerell - Clerk Salary - July</t>
  </si>
  <si>
    <t>HMRC VAT Reclaim</t>
  </si>
  <si>
    <t>Transfer to Treasurers from VG</t>
  </si>
  <si>
    <t>HMRC - PAYE July</t>
  </si>
  <si>
    <t>R Damerell - Clerk Salary - August</t>
  </si>
  <si>
    <t>Cheque 486 - £50.00
Cheque 487 - £35.00
Cheque 488 - £25.00
Cheque 489 - £20.00</t>
  </si>
  <si>
    <t>Cheque 481 - £50.00
Cheque 483 - £25.00
Cheuqe 484 - £20.00</t>
  </si>
  <si>
    <r>
      <rPr>
        <sz val="8"/>
        <rFont val="Arial"/>
        <family val="2"/>
      </rPr>
      <t>Cheque 481 - £50.00</t>
    </r>
    <r>
      <rPr>
        <sz val="8"/>
        <color rgb="FFFF0000"/>
        <rFont val="Arial"/>
        <family val="2"/>
      </rPr>
      <t xml:space="preserve">
Cheque 482 - £35.00
</t>
    </r>
    <r>
      <rPr>
        <sz val="8"/>
        <rFont val="Arial"/>
        <family val="2"/>
      </rPr>
      <t xml:space="preserve">Cheque 483 - £25.00
Cheuqe 484 - £20.00
</t>
    </r>
    <r>
      <rPr>
        <sz val="8"/>
        <color rgb="FFFF0000"/>
        <rFont val="Arial"/>
        <family val="2"/>
      </rPr>
      <t>Cheque 485 - £20.00</t>
    </r>
  </si>
  <si>
    <t>200 Club 1st Prize</t>
  </si>
  <si>
    <t>200 Club  Prize</t>
  </si>
  <si>
    <t>Available at 31-08-23</t>
  </si>
  <si>
    <t>Re-imbursement to Village Hall for Coronation 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</si>
</sst>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6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  <xf numFmtId="4" fontId="5" fillId="15" borderId="30" xfId="0" applyNumberFormat="1" applyFont="1" applyFill="1" applyBorder="1" applyAlignment="1">
      <alignment horizontal="center" textRotation="90" wrapText="1"/>
    </xf>
    <xf numFmtId="164" fontId="7" fillId="25" borderId="21" xfId="0" applyNumberFormat="1" applyFont="1" applyFill="1" applyBorder="1"/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4" fillId="3" borderId="1" xfId="0" applyNumberFormat="1" applyFont="1" applyFill="1" applyBorder="1"/>
    <xf numFmtId="164" fontId="24" fillId="3" borderId="7" xfId="0" applyNumberFormat="1" applyFont="1" applyFill="1" applyBorder="1"/>
    <xf numFmtId="0" fontId="33" fillId="0" borderId="43" xfId="0" applyFont="1" applyBorder="1" applyAlignment="1">
      <alignment horizontal="left" vertical="center" wrapText="1"/>
    </xf>
    <xf numFmtId="0" fontId="33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367"/>
  <sheetViews>
    <sheetView tabSelected="1" zoomScale="80" zoomScaleNormal="80" workbookViewId="0">
      <pane xSplit="8" ySplit="10" topLeftCell="AW67" activePane="bottomRight" state="frozen"/>
      <selection pane="topRight" activeCell="I1" sqref="I1"/>
      <selection pane="bottomLeft" activeCell="A11" sqref="A11"/>
      <selection pane="bottomRight" activeCell="AL80" sqref="AL80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9" width="7.26953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2" t="s">
        <v>170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52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53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53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211</v>
      </c>
      <c r="E8" s="254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197</v>
      </c>
      <c r="E10" s="79" t="s">
        <v>38</v>
      </c>
      <c r="F10" s="80" t="s">
        <v>37</v>
      </c>
      <c r="G10" s="80" t="s">
        <v>39</v>
      </c>
      <c r="H10" s="81" t="s">
        <v>199</v>
      </c>
      <c r="I10" s="277" t="s">
        <v>1</v>
      </c>
      <c r="J10" s="278" t="s">
        <v>40</v>
      </c>
      <c r="K10" s="278" t="s">
        <v>92</v>
      </c>
      <c r="L10" s="278" t="s">
        <v>53</v>
      </c>
      <c r="M10" s="278" t="s">
        <v>106</v>
      </c>
      <c r="N10" s="278" t="s">
        <v>30</v>
      </c>
      <c r="O10" s="278" t="s">
        <v>89</v>
      </c>
      <c r="P10" s="272" t="s">
        <v>181</v>
      </c>
      <c r="Q10" s="272" t="s">
        <v>182</v>
      </c>
      <c r="R10" s="85" t="s">
        <v>93</v>
      </c>
      <c r="S10" s="85" t="s">
        <v>41</v>
      </c>
      <c r="T10" s="85" t="s">
        <v>101</v>
      </c>
      <c r="U10" s="85" t="s">
        <v>102</v>
      </c>
      <c r="V10" s="85" t="s">
        <v>103</v>
      </c>
      <c r="W10" s="89" t="s">
        <v>28</v>
      </c>
      <c r="X10" s="89" t="s">
        <v>29</v>
      </c>
      <c r="Y10" s="89" t="s">
        <v>108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150</v>
      </c>
      <c r="AJ10" s="89" t="s">
        <v>172</v>
      </c>
      <c r="AK10" s="89" t="s">
        <v>107</v>
      </c>
      <c r="AL10" s="91" t="s">
        <v>173</v>
      </c>
      <c r="AM10" s="91" t="s">
        <v>174</v>
      </c>
      <c r="AN10" s="91" t="s">
        <v>163</v>
      </c>
      <c r="AO10" s="91" t="s">
        <v>99</v>
      </c>
      <c r="AP10" s="91" t="s">
        <v>98</v>
      </c>
      <c r="AQ10" s="91" t="s">
        <v>234</v>
      </c>
      <c r="AR10" s="91" t="s">
        <v>20</v>
      </c>
      <c r="AS10" s="266" t="s">
        <v>69</v>
      </c>
      <c r="AT10" s="266" t="s">
        <v>97</v>
      </c>
      <c r="AU10" s="266" t="s">
        <v>175</v>
      </c>
      <c r="AV10" s="266" t="s">
        <v>176</v>
      </c>
      <c r="AW10" s="266" t="s">
        <v>177</v>
      </c>
      <c r="AX10" s="269" t="s">
        <v>178</v>
      </c>
      <c r="AY10" s="269" t="s">
        <v>129</v>
      </c>
      <c r="AZ10" s="269" t="s">
        <v>165</v>
      </c>
      <c r="BA10" s="269" t="s">
        <v>166</v>
      </c>
      <c r="BB10" s="269" t="s">
        <v>179</v>
      </c>
      <c r="BC10" s="269" t="s">
        <v>180</v>
      </c>
      <c r="BD10" s="330" t="s">
        <v>89</v>
      </c>
      <c r="BE10" s="49" t="s">
        <v>14</v>
      </c>
      <c r="BF10" s="24" t="s">
        <v>17</v>
      </c>
      <c r="BG10" s="10"/>
    </row>
    <row r="11" spans="1:59" x14ac:dyDescent="0.3">
      <c r="A11" s="63">
        <v>45020</v>
      </c>
      <c r="B11" s="58" t="s">
        <v>150</v>
      </c>
      <c r="C11" s="58"/>
      <c r="D11" s="73"/>
      <c r="E11" s="214">
        <v>1329.93</v>
      </c>
      <c r="F11" s="5"/>
      <c r="G11" s="5"/>
      <c r="H11" s="83"/>
      <c r="I11" s="279"/>
      <c r="J11" s="280">
        <v>1329.93</v>
      </c>
      <c r="K11" s="280"/>
      <c r="L11" s="280"/>
      <c r="M11" s="280"/>
      <c r="N11" s="280"/>
      <c r="O11" s="280"/>
      <c r="P11" s="273"/>
      <c r="Q11" s="273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67"/>
      <c r="AT11" s="267"/>
      <c r="AU11" s="267"/>
      <c r="AV11" s="267"/>
      <c r="AW11" s="267"/>
      <c r="AX11" s="270"/>
      <c r="AY11" s="270"/>
      <c r="AZ11" s="270"/>
      <c r="BA11" s="270"/>
      <c r="BB11" s="270"/>
      <c r="BC11" s="270"/>
      <c r="BD11" s="271"/>
      <c r="BE11" s="50"/>
      <c r="BF11" s="15"/>
      <c r="BG11" s="11"/>
    </row>
    <row r="12" spans="1:59" x14ac:dyDescent="0.3">
      <c r="A12" s="63">
        <v>45029</v>
      </c>
      <c r="B12" s="58" t="s">
        <v>184</v>
      </c>
      <c r="C12" s="58"/>
      <c r="D12" s="73"/>
      <c r="E12" s="214">
        <v>170</v>
      </c>
      <c r="F12" s="5"/>
      <c r="G12" s="5"/>
      <c r="H12" s="83"/>
      <c r="I12" s="279"/>
      <c r="J12" s="280"/>
      <c r="K12" s="280"/>
      <c r="L12" s="280"/>
      <c r="M12" s="280"/>
      <c r="N12" s="280"/>
      <c r="O12" s="280">
        <v>170</v>
      </c>
      <c r="P12" s="273"/>
      <c r="Q12" s="273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67"/>
      <c r="AT12" s="267"/>
      <c r="AU12" s="267"/>
      <c r="AV12" s="267"/>
      <c r="AW12" s="267"/>
      <c r="AX12" s="270"/>
      <c r="AY12" s="270"/>
      <c r="AZ12" s="270"/>
      <c r="BA12" s="270"/>
      <c r="BB12" s="270"/>
      <c r="BC12" s="270"/>
      <c r="BD12" s="271"/>
      <c r="BE12" s="50"/>
      <c r="BF12" s="15"/>
      <c r="BG12" s="11"/>
    </row>
    <row r="13" spans="1:59" x14ac:dyDescent="0.3">
      <c r="A13" s="63">
        <v>45036</v>
      </c>
      <c r="B13" s="58" t="s">
        <v>185</v>
      </c>
      <c r="C13" s="58"/>
      <c r="D13" s="73"/>
      <c r="E13" s="214">
        <v>5467.5</v>
      </c>
      <c r="F13" s="5"/>
      <c r="G13" s="5"/>
      <c r="H13" s="83"/>
      <c r="I13" s="279">
        <v>5467.5</v>
      </c>
      <c r="J13" s="280"/>
      <c r="K13" s="280"/>
      <c r="L13" s="280"/>
      <c r="M13" s="280"/>
      <c r="N13" s="280"/>
      <c r="O13" s="280"/>
      <c r="P13" s="273"/>
      <c r="Q13" s="273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67"/>
      <c r="AT13" s="267"/>
      <c r="AU13" s="267"/>
      <c r="AV13" s="267"/>
      <c r="AW13" s="267"/>
      <c r="AX13" s="270"/>
      <c r="AY13" s="270"/>
      <c r="AZ13" s="270"/>
      <c r="BA13" s="270"/>
      <c r="BB13" s="270"/>
      <c r="BC13" s="270"/>
      <c r="BD13" s="271"/>
      <c r="BE13" s="50"/>
      <c r="BF13" s="15"/>
      <c r="BG13" s="11"/>
    </row>
    <row r="14" spans="1:59" x14ac:dyDescent="0.3">
      <c r="A14" s="63">
        <v>45025</v>
      </c>
      <c r="B14" s="58" t="s">
        <v>186</v>
      </c>
      <c r="C14" s="58"/>
      <c r="D14" s="73"/>
      <c r="E14" s="214"/>
      <c r="F14" s="5">
        <v>46.98</v>
      </c>
      <c r="G14" s="5"/>
      <c r="H14" s="83">
        <v>0.28000000000000003</v>
      </c>
      <c r="I14" s="279"/>
      <c r="J14" s="280"/>
      <c r="K14" s="280">
        <v>0.28000000000000003</v>
      </c>
      <c r="L14" s="280"/>
      <c r="M14" s="280"/>
      <c r="N14" s="280"/>
      <c r="O14" s="280"/>
      <c r="P14" s="273"/>
      <c r="Q14" s="273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67"/>
      <c r="AT14" s="267"/>
      <c r="AU14" s="267"/>
      <c r="AV14" s="267"/>
      <c r="AW14" s="267"/>
      <c r="AX14" s="270"/>
      <c r="AY14" s="270"/>
      <c r="AZ14" s="270"/>
      <c r="BA14" s="270"/>
      <c r="BB14" s="270"/>
      <c r="BC14" s="270"/>
      <c r="BD14" s="271"/>
      <c r="BE14" s="50"/>
      <c r="BF14" s="15"/>
      <c r="BG14" s="11"/>
    </row>
    <row r="15" spans="1:59" x14ac:dyDescent="0.3">
      <c r="A15" s="63">
        <v>45036</v>
      </c>
      <c r="B15" s="58" t="s">
        <v>188</v>
      </c>
      <c r="C15" s="58"/>
      <c r="D15" s="73">
        <v>567</v>
      </c>
      <c r="E15" s="82">
        <v>241.85</v>
      </c>
      <c r="F15" s="5"/>
      <c r="G15" s="5"/>
      <c r="H15" s="83"/>
      <c r="I15" s="279"/>
      <c r="J15" s="280"/>
      <c r="K15" s="280"/>
      <c r="L15" s="280"/>
      <c r="M15" s="280"/>
      <c r="N15" s="280"/>
      <c r="O15" s="280"/>
      <c r="P15" s="273"/>
      <c r="Q15" s="273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267"/>
      <c r="AT15" s="267"/>
      <c r="AU15" s="267"/>
      <c r="AV15" s="267"/>
      <c r="AW15" s="267"/>
      <c r="AX15" s="270"/>
      <c r="AY15" s="270"/>
      <c r="AZ15" s="270"/>
      <c r="BA15" s="270"/>
      <c r="BB15" s="270"/>
      <c r="BC15" s="270"/>
      <c r="BD15" s="271"/>
      <c r="BE15" s="50"/>
      <c r="BF15" s="15"/>
      <c r="BG15" s="11"/>
    </row>
    <row r="16" spans="1:59" x14ac:dyDescent="0.3">
      <c r="A16" s="63">
        <v>45036</v>
      </c>
      <c r="B16" s="58" t="s">
        <v>187</v>
      </c>
      <c r="C16" s="58"/>
      <c r="D16" s="73">
        <v>568</v>
      </c>
      <c r="E16" s="82"/>
      <c r="F16" s="5"/>
      <c r="G16" s="5"/>
      <c r="H16" s="83"/>
      <c r="I16" s="279"/>
      <c r="J16" s="280"/>
      <c r="K16" s="280"/>
      <c r="L16" s="280"/>
      <c r="M16" s="280"/>
      <c r="N16" s="280"/>
      <c r="O16" s="280"/>
      <c r="P16" s="273"/>
      <c r="Q16" s="273"/>
      <c r="R16" s="87"/>
      <c r="S16" s="87"/>
      <c r="T16" s="87"/>
      <c r="U16" s="87"/>
      <c r="V16" s="87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267"/>
      <c r="AT16" s="267"/>
      <c r="AU16" s="267"/>
      <c r="AV16" s="267"/>
      <c r="AW16" s="267"/>
      <c r="AX16" s="270"/>
      <c r="AY16" s="270"/>
      <c r="AZ16" s="270"/>
      <c r="BA16" s="270"/>
      <c r="BB16" s="270"/>
      <c r="BC16" s="270"/>
      <c r="BD16" s="271"/>
      <c r="BE16" s="50"/>
      <c r="BF16" s="15"/>
      <c r="BG16" s="11"/>
    </row>
    <row r="17" spans="1:59" x14ac:dyDescent="0.3">
      <c r="A17" s="63">
        <v>45036</v>
      </c>
      <c r="B17" s="58" t="s">
        <v>189</v>
      </c>
      <c r="C17" s="58"/>
      <c r="D17" s="73">
        <v>569</v>
      </c>
      <c r="E17" s="82">
        <v>43.17</v>
      </c>
      <c r="F17" s="5"/>
      <c r="G17" s="5"/>
      <c r="H17" s="83"/>
      <c r="I17" s="279"/>
      <c r="J17" s="280"/>
      <c r="K17" s="280"/>
      <c r="L17" s="280"/>
      <c r="M17" s="280"/>
      <c r="N17" s="280"/>
      <c r="O17" s="280"/>
      <c r="P17" s="273"/>
      <c r="Q17" s="273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267"/>
      <c r="AT17" s="267"/>
      <c r="AU17" s="267"/>
      <c r="AV17" s="267"/>
      <c r="AW17" s="267"/>
      <c r="AX17" s="270"/>
      <c r="AY17" s="270"/>
      <c r="AZ17" s="270"/>
      <c r="BA17" s="270"/>
      <c r="BB17" s="270"/>
      <c r="BC17" s="270"/>
      <c r="BD17" s="271"/>
      <c r="BE17" s="50"/>
      <c r="BF17" s="15"/>
      <c r="BG17" s="11"/>
    </row>
    <row r="18" spans="1:59" x14ac:dyDescent="0.3">
      <c r="A18" s="63">
        <v>45036</v>
      </c>
      <c r="B18" s="58" t="s">
        <v>190</v>
      </c>
      <c r="C18" s="58"/>
      <c r="D18" s="73">
        <v>570</v>
      </c>
      <c r="E18" s="82">
        <v>8.8000000000000007</v>
      </c>
      <c r="F18" s="5"/>
      <c r="G18" s="5"/>
      <c r="H18" s="83"/>
      <c r="I18" s="279"/>
      <c r="J18" s="280"/>
      <c r="K18" s="280"/>
      <c r="L18" s="280"/>
      <c r="M18" s="280"/>
      <c r="N18" s="280"/>
      <c r="O18" s="280"/>
      <c r="P18" s="273"/>
      <c r="Q18" s="273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267"/>
      <c r="AT18" s="267"/>
      <c r="AU18" s="267"/>
      <c r="AV18" s="267"/>
      <c r="AW18" s="267"/>
      <c r="AX18" s="270"/>
      <c r="AY18" s="270"/>
      <c r="AZ18" s="270"/>
      <c r="BA18" s="270"/>
      <c r="BB18" s="270"/>
      <c r="BC18" s="270"/>
      <c r="BD18" s="271"/>
      <c r="BE18" s="50"/>
      <c r="BF18" s="15"/>
      <c r="BG18" s="11"/>
    </row>
    <row r="19" spans="1:59" x14ac:dyDescent="0.3">
      <c r="A19" s="63">
        <v>45036</v>
      </c>
      <c r="B19" s="58" t="s">
        <v>191</v>
      </c>
      <c r="C19" s="58"/>
      <c r="D19" s="73">
        <v>571</v>
      </c>
      <c r="E19" s="82">
        <v>28.4</v>
      </c>
      <c r="F19" s="5"/>
      <c r="G19" s="5"/>
      <c r="H19" s="83"/>
      <c r="I19" s="279"/>
      <c r="J19" s="280"/>
      <c r="K19" s="280"/>
      <c r="L19" s="280"/>
      <c r="M19" s="280"/>
      <c r="N19" s="280"/>
      <c r="O19" s="280"/>
      <c r="P19" s="273"/>
      <c r="Q19" s="273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267"/>
      <c r="AT19" s="267"/>
      <c r="AU19" s="267"/>
      <c r="AV19" s="267"/>
      <c r="AW19" s="267"/>
      <c r="AX19" s="270"/>
      <c r="AY19" s="270"/>
      <c r="AZ19" s="270"/>
      <c r="BA19" s="270"/>
      <c r="BB19" s="270"/>
      <c r="BC19" s="270"/>
      <c r="BD19" s="271"/>
      <c r="BE19" s="50"/>
      <c r="BF19" s="15"/>
      <c r="BG19" s="11"/>
    </row>
    <row r="20" spans="1:59" x14ac:dyDescent="0.3">
      <c r="A20" s="63">
        <v>45017</v>
      </c>
      <c r="B20" s="58" t="s">
        <v>192</v>
      </c>
      <c r="C20" s="58"/>
      <c r="D20" s="73">
        <v>409</v>
      </c>
      <c r="E20" s="82"/>
      <c r="F20" s="5"/>
      <c r="G20" s="217">
        <v>50</v>
      </c>
      <c r="H20" s="83"/>
      <c r="I20" s="279"/>
      <c r="J20" s="280"/>
      <c r="K20" s="280"/>
      <c r="L20" s="280"/>
      <c r="M20" s="280"/>
      <c r="N20" s="280"/>
      <c r="O20" s="280"/>
      <c r="P20" s="273"/>
      <c r="Q20" s="273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267"/>
      <c r="AT20" s="267"/>
      <c r="AU20" s="267"/>
      <c r="AV20" s="267">
        <v>50</v>
      </c>
      <c r="AW20" s="267"/>
      <c r="AX20" s="270"/>
      <c r="AY20" s="270"/>
      <c r="AZ20" s="270"/>
      <c r="BA20" s="270"/>
      <c r="BB20" s="270"/>
      <c r="BC20" s="270"/>
      <c r="BD20" s="271"/>
      <c r="BE20" s="50"/>
      <c r="BF20" s="15"/>
      <c r="BG20" s="11"/>
    </row>
    <row r="21" spans="1:59" x14ac:dyDescent="0.3">
      <c r="A21" s="63">
        <v>45017</v>
      </c>
      <c r="B21" s="58" t="s">
        <v>193</v>
      </c>
      <c r="C21" s="58"/>
      <c r="D21" s="73">
        <v>410</v>
      </c>
      <c r="E21" s="82"/>
      <c r="F21" s="5"/>
      <c r="G21" s="217">
        <v>35</v>
      </c>
      <c r="H21" s="83"/>
      <c r="I21" s="279"/>
      <c r="J21" s="280"/>
      <c r="K21" s="280"/>
      <c r="L21" s="280"/>
      <c r="M21" s="280"/>
      <c r="N21" s="280"/>
      <c r="O21" s="280"/>
      <c r="P21" s="273"/>
      <c r="Q21" s="273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267"/>
      <c r="AT21" s="267"/>
      <c r="AU21" s="267"/>
      <c r="AV21" s="267">
        <v>35</v>
      </c>
      <c r="AW21" s="267"/>
      <c r="AX21" s="270"/>
      <c r="AY21" s="270"/>
      <c r="AZ21" s="270"/>
      <c r="BA21" s="270"/>
      <c r="BB21" s="270"/>
      <c r="BC21" s="270"/>
      <c r="BD21" s="271"/>
      <c r="BE21" s="50"/>
      <c r="BF21" s="15"/>
      <c r="BG21" s="11"/>
    </row>
    <row r="22" spans="1:59" x14ac:dyDescent="0.3">
      <c r="A22" s="63">
        <v>45017</v>
      </c>
      <c r="B22" s="58" t="s">
        <v>194</v>
      </c>
      <c r="C22" s="58"/>
      <c r="D22" s="73">
        <v>411</v>
      </c>
      <c r="E22" s="82"/>
      <c r="F22" s="217"/>
      <c r="G22" s="82">
        <v>25</v>
      </c>
      <c r="H22" s="83"/>
      <c r="I22" s="279"/>
      <c r="J22" s="280"/>
      <c r="K22" s="280"/>
      <c r="L22" s="280"/>
      <c r="M22" s="280"/>
      <c r="N22" s="280"/>
      <c r="O22" s="280"/>
      <c r="P22" s="273"/>
      <c r="Q22" s="273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267"/>
      <c r="AT22" s="267"/>
      <c r="AU22" s="267"/>
      <c r="AV22" s="267">
        <v>25</v>
      </c>
      <c r="AW22" s="267"/>
      <c r="AX22" s="270"/>
      <c r="AY22" s="270"/>
      <c r="AZ22" s="270"/>
      <c r="BA22" s="270"/>
      <c r="BB22" s="270"/>
      <c r="BC22" s="270"/>
      <c r="BD22" s="271"/>
      <c r="BE22" s="50"/>
      <c r="BF22" s="15"/>
      <c r="BG22" s="11"/>
    </row>
    <row r="23" spans="1:59" x14ac:dyDescent="0.3">
      <c r="A23" s="63">
        <v>45017</v>
      </c>
      <c r="B23" s="58" t="s">
        <v>195</v>
      </c>
      <c r="C23" s="58"/>
      <c r="D23" s="73">
        <v>412</v>
      </c>
      <c r="E23" s="82"/>
      <c r="F23" s="59"/>
      <c r="G23" s="82">
        <v>20</v>
      </c>
      <c r="H23" s="83"/>
      <c r="I23" s="279"/>
      <c r="J23" s="280"/>
      <c r="K23" s="280"/>
      <c r="L23" s="280"/>
      <c r="M23" s="280"/>
      <c r="N23" s="280"/>
      <c r="O23" s="280"/>
      <c r="P23" s="273"/>
      <c r="Q23" s="273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267"/>
      <c r="AT23" s="267"/>
      <c r="AU23" s="267"/>
      <c r="AV23" s="267">
        <v>20</v>
      </c>
      <c r="AW23" s="267"/>
      <c r="AX23" s="270"/>
      <c r="AY23" s="270"/>
      <c r="AZ23" s="270"/>
      <c r="BA23" s="270"/>
      <c r="BB23" s="270"/>
      <c r="BC23" s="270"/>
      <c r="BD23" s="271"/>
      <c r="BE23" s="50">
        <f>SUM(W11:BC23)</f>
        <v>452.21999999999997</v>
      </c>
      <c r="BF23" s="15">
        <f>SUM(I11:V23)</f>
        <v>7014.69</v>
      </c>
      <c r="BG23" s="11"/>
    </row>
    <row r="24" spans="1:59" x14ac:dyDescent="0.3">
      <c r="A24" s="63">
        <v>45055</v>
      </c>
      <c r="B24" s="58" t="s">
        <v>186</v>
      </c>
      <c r="C24" s="58"/>
      <c r="D24" s="73"/>
      <c r="E24" s="82"/>
      <c r="F24" s="59">
        <v>42.22</v>
      </c>
      <c r="G24" s="82"/>
      <c r="H24" s="83">
        <v>0.25</v>
      </c>
      <c r="I24" s="279"/>
      <c r="J24" s="280"/>
      <c r="K24" s="280">
        <v>0.25</v>
      </c>
      <c r="L24" s="280"/>
      <c r="M24" s="280"/>
      <c r="N24" s="280"/>
      <c r="O24" s="280"/>
      <c r="P24" s="273"/>
      <c r="Q24" s="273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67"/>
      <c r="AT24" s="267"/>
      <c r="AU24" s="267"/>
      <c r="AV24" s="267"/>
      <c r="AW24" s="267"/>
      <c r="AX24" s="270"/>
      <c r="AY24" s="270"/>
      <c r="AZ24" s="270"/>
      <c r="BA24" s="270"/>
      <c r="BB24" s="270"/>
      <c r="BC24" s="270"/>
      <c r="BD24" s="271"/>
      <c r="BE24" s="50"/>
      <c r="BF24" s="15"/>
      <c r="BG24" s="11"/>
    </row>
    <row r="25" spans="1:59" x14ac:dyDescent="0.3">
      <c r="A25" s="63">
        <v>45064</v>
      </c>
      <c r="B25" s="58" t="s">
        <v>212</v>
      </c>
      <c r="C25" s="58"/>
      <c r="D25" s="73">
        <v>576</v>
      </c>
      <c r="E25" s="82">
        <v>241.85</v>
      </c>
      <c r="F25" s="217"/>
      <c r="G25" s="82"/>
      <c r="H25" s="83"/>
      <c r="I25" s="279"/>
      <c r="J25" s="280"/>
      <c r="K25" s="280"/>
      <c r="L25" s="280"/>
      <c r="M25" s="280"/>
      <c r="N25" s="280"/>
      <c r="O25" s="280"/>
      <c r="P25" s="273"/>
      <c r="Q25" s="273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267"/>
      <c r="AT25" s="267"/>
      <c r="AU25" s="267"/>
      <c r="AV25" s="267"/>
      <c r="AW25" s="267"/>
      <c r="AX25" s="270"/>
      <c r="AY25" s="270"/>
      <c r="AZ25" s="270"/>
      <c r="BA25" s="270"/>
      <c r="BB25" s="270"/>
      <c r="BC25" s="270"/>
      <c r="BD25" s="271"/>
      <c r="BE25" s="50"/>
      <c r="BF25" s="15"/>
      <c r="BG25" s="11"/>
    </row>
    <row r="26" spans="1:59" x14ac:dyDescent="0.3">
      <c r="A26" s="63">
        <v>45064</v>
      </c>
      <c r="B26" s="58" t="s">
        <v>187</v>
      </c>
      <c r="C26" s="58"/>
      <c r="D26" s="73">
        <v>577</v>
      </c>
      <c r="E26" s="82"/>
      <c r="F26" s="217"/>
      <c r="G26" s="82"/>
      <c r="H26" s="83"/>
      <c r="I26" s="279"/>
      <c r="J26" s="280"/>
      <c r="K26" s="280"/>
      <c r="L26" s="280"/>
      <c r="M26" s="280"/>
      <c r="N26" s="280"/>
      <c r="O26" s="280"/>
      <c r="P26" s="273"/>
      <c r="Q26" s="273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267"/>
      <c r="AT26" s="267"/>
      <c r="AU26" s="267"/>
      <c r="AV26" s="267"/>
      <c r="AW26" s="267"/>
      <c r="AX26" s="270"/>
      <c r="AY26" s="270"/>
      <c r="AZ26" s="270"/>
      <c r="BA26" s="270"/>
      <c r="BB26" s="270"/>
      <c r="BC26" s="270"/>
      <c r="BD26" s="271"/>
      <c r="BE26" s="222"/>
      <c r="BF26" s="223"/>
      <c r="BG26" s="11"/>
    </row>
    <row r="27" spans="1:59" s="329" customFormat="1" x14ac:dyDescent="0.3">
      <c r="A27" s="312">
        <v>45064</v>
      </c>
      <c r="B27" s="313" t="s">
        <v>213</v>
      </c>
      <c r="C27" s="313"/>
      <c r="D27" s="314">
        <v>578</v>
      </c>
      <c r="E27" s="315"/>
      <c r="F27" s="316"/>
      <c r="G27" s="317"/>
      <c r="H27" s="318"/>
      <c r="I27" s="319"/>
      <c r="J27" s="320"/>
      <c r="K27" s="320"/>
      <c r="L27" s="320"/>
      <c r="M27" s="320"/>
      <c r="N27" s="320"/>
      <c r="O27" s="320"/>
      <c r="P27" s="321"/>
      <c r="Q27" s="321"/>
      <c r="R27" s="322"/>
      <c r="S27" s="322"/>
      <c r="T27" s="322"/>
      <c r="U27" s="322"/>
      <c r="V27" s="322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3"/>
      <c r="AJ27" s="323"/>
      <c r="AK27" s="323"/>
      <c r="AL27" s="323"/>
      <c r="AM27" s="323"/>
      <c r="AN27" s="323"/>
      <c r="AO27" s="323"/>
      <c r="AP27" s="323"/>
      <c r="AQ27" s="323"/>
      <c r="AR27" s="323"/>
      <c r="AS27" s="324"/>
      <c r="AT27" s="324"/>
      <c r="AU27" s="324"/>
      <c r="AV27" s="324"/>
      <c r="AW27" s="324"/>
      <c r="AX27" s="325"/>
      <c r="AY27" s="325"/>
      <c r="AZ27" s="325"/>
      <c r="BA27" s="325"/>
      <c r="BB27" s="325"/>
      <c r="BC27" s="325"/>
      <c r="BD27" s="331"/>
      <c r="BE27" s="326"/>
      <c r="BF27" s="327"/>
      <c r="BG27" s="328"/>
    </row>
    <row r="28" spans="1:59" x14ac:dyDescent="0.3">
      <c r="A28" s="63">
        <v>45064</v>
      </c>
      <c r="B28" s="58" t="s">
        <v>214</v>
      </c>
      <c r="C28" s="58"/>
      <c r="D28" s="73">
        <v>579</v>
      </c>
      <c r="E28" s="82">
        <v>99</v>
      </c>
      <c r="F28" s="59"/>
      <c r="G28" s="234"/>
      <c r="H28" s="83"/>
      <c r="I28" s="279"/>
      <c r="J28" s="280"/>
      <c r="K28" s="280"/>
      <c r="L28" s="280"/>
      <c r="M28" s="280"/>
      <c r="N28" s="280"/>
      <c r="O28" s="280"/>
      <c r="P28" s="273"/>
      <c r="Q28" s="273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267"/>
      <c r="AT28" s="267"/>
      <c r="AU28" s="267"/>
      <c r="AV28" s="267"/>
      <c r="AW28" s="267"/>
      <c r="AX28" s="270"/>
      <c r="AY28" s="270"/>
      <c r="AZ28" s="270"/>
      <c r="BA28" s="270"/>
      <c r="BB28" s="270"/>
      <c r="BC28" s="270"/>
      <c r="BD28" s="271"/>
      <c r="BE28" s="222"/>
      <c r="BF28" s="223"/>
      <c r="BG28" s="11"/>
    </row>
    <row r="29" spans="1:59" x14ac:dyDescent="0.3">
      <c r="A29" s="63">
        <v>45064</v>
      </c>
      <c r="B29" s="58" t="s">
        <v>189</v>
      </c>
      <c r="C29" s="58"/>
      <c r="D29" s="73">
        <v>580</v>
      </c>
      <c r="E29" s="82">
        <v>31.58</v>
      </c>
      <c r="F29" s="59"/>
      <c r="G29" s="234"/>
      <c r="H29" s="83"/>
      <c r="I29" s="279"/>
      <c r="J29" s="280"/>
      <c r="K29" s="280"/>
      <c r="L29" s="280"/>
      <c r="M29" s="280"/>
      <c r="N29" s="280"/>
      <c r="O29" s="280"/>
      <c r="P29" s="273"/>
      <c r="Q29" s="273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267"/>
      <c r="AT29" s="267"/>
      <c r="AU29" s="267"/>
      <c r="AV29" s="267"/>
      <c r="AW29" s="267"/>
      <c r="AX29" s="270"/>
      <c r="AY29" s="270"/>
      <c r="AZ29" s="270"/>
      <c r="BA29" s="270"/>
      <c r="BB29" s="270"/>
      <c r="BC29" s="270"/>
      <c r="BD29" s="271"/>
      <c r="BE29" s="222"/>
      <c r="BF29" s="223"/>
      <c r="BG29" s="11"/>
    </row>
    <row r="30" spans="1:59" x14ac:dyDescent="0.3">
      <c r="A30" s="63">
        <v>45064</v>
      </c>
      <c r="B30" s="58" t="s">
        <v>221</v>
      </c>
      <c r="C30" s="58"/>
      <c r="D30" s="73" t="s">
        <v>219</v>
      </c>
      <c r="E30" s="243">
        <v>708</v>
      </c>
      <c r="F30" s="59"/>
      <c r="G30" s="234"/>
      <c r="H30" s="83"/>
      <c r="I30" s="279"/>
      <c r="J30" s="280"/>
      <c r="K30" s="280"/>
      <c r="L30" s="280"/>
      <c r="M30" s="280"/>
      <c r="N30" s="280"/>
      <c r="O30" s="280"/>
      <c r="P30" s="273"/>
      <c r="Q30" s="273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267">
        <v>708</v>
      </c>
      <c r="AT30" s="267"/>
      <c r="AU30" s="267"/>
      <c r="AV30" s="267"/>
      <c r="AW30" s="267"/>
      <c r="AX30" s="270"/>
      <c r="AY30" s="270"/>
      <c r="AZ30" s="270"/>
      <c r="BA30" s="270"/>
      <c r="BB30" s="270"/>
      <c r="BC30" s="270"/>
      <c r="BD30" s="271"/>
      <c r="BE30" s="222"/>
      <c r="BF30" s="223"/>
      <c r="BG30" s="11"/>
    </row>
    <row r="31" spans="1:59" x14ac:dyDescent="0.3">
      <c r="A31" s="63">
        <v>45070</v>
      </c>
      <c r="B31" s="58" t="s">
        <v>222</v>
      </c>
      <c r="C31" s="58"/>
      <c r="D31" s="73" t="s">
        <v>219</v>
      </c>
      <c r="E31" s="82">
        <v>64.84</v>
      </c>
      <c r="F31" s="59"/>
      <c r="G31" s="234"/>
      <c r="H31" s="83"/>
      <c r="I31" s="279"/>
      <c r="J31" s="280"/>
      <c r="K31" s="280"/>
      <c r="L31" s="280"/>
      <c r="M31" s="280"/>
      <c r="N31" s="280"/>
      <c r="O31" s="280"/>
      <c r="P31" s="273"/>
      <c r="Q31" s="273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267"/>
      <c r="AT31" s="267"/>
      <c r="AU31" s="267"/>
      <c r="AV31" s="267"/>
      <c r="AW31" s="267"/>
      <c r="AX31" s="270"/>
      <c r="AY31" s="270"/>
      <c r="AZ31" s="270"/>
      <c r="BA31" s="270"/>
      <c r="BB31" s="270"/>
      <c r="BC31" s="270"/>
      <c r="BD31" s="271"/>
      <c r="BE31" s="222"/>
      <c r="BF31" s="223"/>
      <c r="BG31" s="11"/>
    </row>
    <row r="32" spans="1:59" x14ac:dyDescent="0.3">
      <c r="A32" s="63">
        <v>45064</v>
      </c>
      <c r="B32" s="58" t="s">
        <v>191</v>
      </c>
      <c r="C32" s="58"/>
      <c r="D32" s="73" t="s">
        <v>219</v>
      </c>
      <c r="E32" s="82"/>
      <c r="F32" s="59"/>
      <c r="G32" s="243">
        <v>26.78</v>
      </c>
      <c r="H32" s="83"/>
      <c r="I32" s="279"/>
      <c r="J32" s="280"/>
      <c r="K32" s="280"/>
      <c r="L32" s="280"/>
      <c r="M32" s="280"/>
      <c r="N32" s="280"/>
      <c r="O32" s="280"/>
      <c r="P32" s="273"/>
      <c r="Q32" s="273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267"/>
      <c r="AT32" s="267"/>
      <c r="AU32" s="267"/>
      <c r="AV32" s="267"/>
      <c r="AW32" s="267"/>
      <c r="AX32" s="270"/>
      <c r="AY32" s="270"/>
      <c r="AZ32" s="270"/>
      <c r="BA32" s="270"/>
      <c r="BB32" s="270">
        <v>26.78</v>
      </c>
      <c r="BC32" s="270"/>
      <c r="BD32" s="271"/>
      <c r="BE32" s="222"/>
      <c r="BF32" s="223"/>
      <c r="BG32" s="11"/>
    </row>
    <row r="33" spans="1:59" x14ac:dyDescent="0.3">
      <c r="A33" s="63">
        <v>45072</v>
      </c>
      <c r="B33" s="58" t="s">
        <v>220</v>
      </c>
      <c r="C33" s="58"/>
      <c r="D33" s="73" t="s">
        <v>219</v>
      </c>
      <c r="E33" s="82"/>
      <c r="F33" s="59"/>
      <c r="G33" s="243">
        <v>480</v>
      </c>
      <c r="H33" s="83"/>
      <c r="I33" s="279"/>
      <c r="J33" s="280"/>
      <c r="K33" s="280"/>
      <c r="L33" s="280"/>
      <c r="M33" s="280"/>
      <c r="N33" s="280"/>
      <c r="O33" s="280"/>
      <c r="P33" s="273"/>
      <c r="Q33" s="273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67">
        <v>480</v>
      </c>
      <c r="AT33" s="267"/>
      <c r="AU33" s="267"/>
      <c r="AV33" s="267"/>
      <c r="AW33" s="267"/>
      <c r="AX33" s="270"/>
      <c r="AY33" s="270"/>
      <c r="AZ33" s="270"/>
      <c r="BA33" s="270"/>
      <c r="BB33" s="270"/>
      <c r="BC33" s="270"/>
      <c r="BD33" s="271"/>
      <c r="BE33" s="222"/>
      <c r="BF33" s="223"/>
      <c r="BG33" s="11"/>
    </row>
    <row r="34" spans="1:59" x14ac:dyDescent="0.3">
      <c r="A34" s="63">
        <v>45047</v>
      </c>
      <c r="B34" s="58" t="s">
        <v>215</v>
      </c>
      <c r="C34" s="58"/>
      <c r="D34" s="73">
        <v>413</v>
      </c>
      <c r="E34" s="82"/>
      <c r="F34" s="5"/>
      <c r="G34" s="217">
        <v>50</v>
      </c>
      <c r="H34" s="83"/>
      <c r="I34" s="279"/>
      <c r="J34" s="280"/>
      <c r="K34" s="280"/>
      <c r="L34" s="280"/>
      <c r="M34" s="280"/>
      <c r="N34" s="280"/>
      <c r="O34" s="280"/>
      <c r="P34" s="273"/>
      <c r="Q34" s="273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267"/>
      <c r="AT34" s="267"/>
      <c r="AU34" s="267"/>
      <c r="AV34" s="267">
        <v>50</v>
      </c>
      <c r="AW34" s="267"/>
      <c r="AX34" s="270"/>
      <c r="AY34" s="270"/>
      <c r="AZ34" s="270"/>
      <c r="BA34" s="270"/>
      <c r="BB34" s="270"/>
      <c r="BC34" s="270"/>
      <c r="BD34" s="271"/>
      <c r="BE34" s="50"/>
      <c r="BF34" s="15"/>
      <c r="BG34" s="11"/>
    </row>
    <row r="35" spans="1:59" x14ac:dyDescent="0.3">
      <c r="A35" s="63">
        <v>45047</v>
      </c>
      <c r="B35" s="58" t="s">
        <v>216</v>
      </c>
      <c r="C35" s="58"/>
      <c r="D35" s="73">
        <v>414</v>
      </c>
      <c r="E35" s="82"/>
      <c r="F35" s="5"/>
      <c r="G35" s="217">
        <v>35</v>
      </c>
      <c r="H35" s="83"/>
      <c r="I35" s="279"/>
      <c r="J35" s="280"/>
      <c r="K35" s="280"/>
      <c r="L35" s="280"/>
      <c r="M35" s="280"/>
      <c r="N35" s="280"/>
      <c r="O35" s="280"/>
      <c r="P35" s="273"/>
      <c r="Q35" s="273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267"/>
      <c r="AT35" s="267"/>
      <c r="AU35" s="267"/>
      <c r="AV35" s="267">
        <v>35</v>
      </c>
      <c r="AW35" s="267"/>
      <c r="AX35" s="270"/>
      <c r="AY35" s="270"/>
      <c r="AZ35" s="270"/>
      <c r="BA35" s="270"/>
      <c r="BB35" s="270"/>
      <c r="BC35" s="270"/>
      <c r="BD35" s="271"/>
      <c r="BE35" s="50"/>
      <c r="BF35" s="15"/>
      <c r="BG35" s="11"/>
    </row>
    <row r="36" spans="1:59" x14ac:dyDescent="0.3">
      <c r="A36" s="63">
        <v>45047</v>
      </c>
      <c r="B36" s="58" t="s">
        <v>217</v>
      </c>
      <c r="C36" s="58"/>
      <c r="D36" s="73">
        <v>415</v>
      </c>
      <c r="E36" s="82"/>
      <c r="F36" s="5"/>
      <c r="G36" s="217">
        <v>25</v>
      </c>
      <c r="H36" s="83"/>
      <c r="I36" s="279"/>
      <c r="J36" s="280"/>
      <c r="K36" s="280"/>
      <c r="L36" s="280"/>
      <c r="M36" s="280"/>
      <c r="N36" s="280"/>
      <c r="O36" s="280"/>
      <c r="P36" s="273"/>
      <c r="Q36" s="273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267"/>
      <c r="AT36" s="267"/>
      <c r="AU36" s="267"/>
      <c r="AV36" s="267">
        <v>25</v>
      </c>
      <c r="AW36" s="267"/>
      <c r="AX36" s="270"/>
      <c r="AY36" s="270"/>
      <c r="AZ36" s="270"/>
      <c r="BA36" s="270"/>
      <c r="BB36" s="270"/>
      <c r="BC36" s="270"/>
      <c r="BD36" s="271"/>
      <c r="BE36" s="50"/>
      <c r="BF36" s="15"/>
      <c r="BG36" s="11"/>
    </row>
    <row r="37" spans="1:59" x14ac:dyDescent="0.3">
      <c r="A37" s="63">
        <v>45047</v>
      </c>
      <c r="B37" s="58" t="s">
        <v>218</v>
      </c>
      <c r="C37" s="58"/>
      <c r="D37" s="73">
        <v>416</v>
      </c>
      <c r="E37" s="82"/>
      <c r="F37" s="5"/>
      <c r="G37" s="217">
        <v>20</v>
      </c>
      <c r="H37" s="83"/>
      <c r="I37" s="279"/>
      <c r="J37" s="280"/>
      <c r="K37" s="280"/>
      <c r="L37" s="280"/>
      <c r="M37" s="280"/>
      <c r="N37" s="280"/>
      <c r="O37" s="280"/>
      <c r="P37" s="273"/>
      <c r="Q37" s="273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267"/>
      <c r="AT37" s="267"/>
      <c r="AU37" s="267"/>
      <c r="AV37" s="267">
        <v>20</v>
      </c>
      <c r="AW37" s="267"/>
      <c r="AX37" s="270"/>
      <c r="AY37" s="270"/>
      <c r="AZ37" s="270"/>
      <c r="BA37" s="270"/>
      <c r="BB37" s="270"/>
      <c r="BC37" s="270"/>
      <c r="BD37" s="271"/>
      <c r="BE37" s="50">
        <f>SUM(W24:BC37)</f>
        <v>1782.05</v>
      </c>
      <c r="BF37" s="15">
        <f>SUM(I24:V37)</f>
        <v>42.47</v>
      </c>
      <c r="BG37" s="11"/>
    </row>
    <row r="38" spans="1:59" s="237" customFormat="1" x14ac:dyDescent="0.3">
      <c r="A38" s="215" t="s">
        <v>224</v>
      </c>
      <c r="B38" s="58" t="s">
        <v>225</v>
      </c>
      <c r="C38" s="58"/>
      <c r="D38" s="73"/>
      <c r="E38" s="214">
        <v>170</v>
      </c>
      <c r="F38" s="59"/>
      <c r="G38" s="217"/>
      <c r="H38" s="235"/>
      <c r="I38" s="281"/>
      <c r="J38" s="282"/>
      <c r="K38" s="282"/>
      <c r="L38" s="282"/>
      <c r="M38" s="282"/>
      <c r="N38" s="282"/>
      <c r="O38" s="282">
        <v>170</v>
      </c>
      <c r="P38" s="274"/>
      <c r="Q38" s="274"/>
      <c r="R38" s="236"/>
      <c r="S38" s="236"/>
      <c r="T38" s="236"/>
      <c r="U38" s="236"/>
      <c r="V38" s="236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67"/>
      <c r="AT38" s="267"/>
      <c r="AU38" s="267"/>
      <c r="AV38" s="267"/>
      <c r="AW38" s="267"/>
      <c r="AX38" s="270"/>
      <c r="AY38" s="270"/>
      <c r="AZ38" s="270"/>
      <c r="BA38" s="270"/>
      <c r="BB38" s="270"/>
      <c r="BC38" s="270"/>
      <c r="BD38" s="271"/>
      <c r="BE38" s="50"/>
      <c r="BF38" s="15"/>
      <c r="BG38" s="150"/>
    </row>
    <row r="39" spans="1:59" s="237" customFormat="1" x14ac:dyDescent="0.3">
      <c r="A39" s="215">
        <v>45086</v>
      </c>
      <c r="B39" s="58" t="s">
        <v>186</v>
      </c>
      <c r="C39" s="58"/>
      <c r="D39" s="73"/>
      <c r="E39" s="82"/>
      <c r="F39" s="59">
        <v>47.29</v>
      </c>
      <c r="G39" s="217"/>
      <c r="H39" s="235">
        <v>0.28000000000000003</v>
      </c>
      <c r="I39" s="281"/>
      <c r="J39" s="282"/>
      <c r="K39" s="282">
        <v>0.28000000000000003</v>
      </c>
      <c r="L39" s="282"/>
      <c r="M39" s="282"/>
      <c r="N39" s="282"/>
      <c r="O39" s="282"/>
      <c r="P39" s="274"/>
      <c r="Q39" s="274"/>
      <c r="R39" s="236">
        <v>47.29</v>
      </c>
      <c r="S39" s="236"/>
      <c r="T39" s="236"/>
      <c r="U39" s="236"/>
      <c r="V39" s="236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67"/>
      <c r="AT39" s="267"/>
      <c r="AU39" s="267"/>
      <c r="AV39" s="267"/>
      <c r="AW39" s="267"/>
      <c r="AX39" s="270"/>
      <c r="AY39" s="270"/>
      <c r="AZ39" s="270"/>
      <c r="BA39" s="270"/>
      <c r="BB39" s="270"/>
      <c r="BC39" s="270"/>
      <c r="BD39" s="271"/>
      <c r="BE39" s="50"/>
      <c r="BF39" s="15"/>
      <c r="BG39" s="150"/>
    </row>
    <row r="40" spans="1:59" s="237" customFormat="1" x14ac:dyDescent="0.3">
      <c r="A40" s="215">
        <v>45079</v>
      </c>
      <c r="B40" s="58" t="s">
        <v>226</v>
      </c>
      <c r="C40" s="58"/>
      <c r="D40" s="73" t="s">
        <v>219</v>
      </c>
      <c r="E40" s="82">
        <v>1535.05</v>
      </c>
      <c r="F40" s="59"/>
      <c r="G40" s="217"/>
      <c r="H40" s="235"/>
      <c r="I40" s="281"/>
      <c r="J40" s="282"/>
      <c r="K40" s="282"/>
      <c r="L40" s="282"/>
      <c r="M40" s="282"/>
      <c r="N40" s="282"/>
      <c r="O40" s="282"/>
      <c r="P40" s="274"/>
      <c r="Q40" s="274"/>
      <c r="R40" s="236"/>
      <c r="S40" s="236"/>
      <c r="T40" s="236"/>
      <c r="U40" s="236"/>
      <c r="V40" s="236"/>
      <c r="W40" s="92"/>
      <c r="X40" s="92"/>
      <c r="Y40" s="92"/>
      <c r="Z40" s="92"/>
      <c r="AA40" s="92"/>
      <c r="AB40" s="92">
        <v>1535.05</v>
      </c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>
        <v>0</v>
      </c>
      <c r="AS40" s="267"/>
      <c r="AT40" s="267"/>
      <c r="AU40" s="267"/>
      <c r="AV40" s="267"/>
      <c r="AW40" s="267"/>
      <c r="AX40" s="270"/>
      <c r="AY40" s="270"/>
      <c r="AZ40" s="270"/>
      <c r="BA40" s="270"/>
      <c r="BB40" s="270"/>
      <c r="BC40" s="270"/>
      <c r="BD40" s="271"/>
      <c r="BE40" s="50"/>
      <c r="BF40" s="15"/>
      <c r="BG40" s="150"/>
    </row>
    <row r="41" spans="1:59" s="237" customFormat="1" x14ac:dyDescent="0.3">
      <c r="A41" s="215">
        <v>45083</v>
      </c>
      <c r="B41" s="58" t="s">
        <v>227</v>
      </c>
      <c r="C41" s="58"/>
      <c r="D41" s="73">
        <v>581</v>
      </c>
      <c r="E41" s="82">
        <v>14</v>
      </c>
      <c r="F41" s="59"/>
      <c r="G41" s="59"/>
      <c r="H41" s="235"/>
      <c r="I41" s="281"/>
      <c r="J41" s="282"/>
      <c r="K41" s="282"/>
      <c r="L41" s="282"/>
      <c r="M41" s="282"/>
      <c r="N41" s="282"/>
      <c r="O41" s="282"/>
      <c r="P41" s="274"/>
      <c r="Q41" s="274"/>
      <c r="R41" s="236"/>
      <c r="S41" s="236"/>
      <c r="T41" s="236"/>
      <c r="U41" s="236"/>
      <c r="V41" s="236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>
        <v>0</v>
      </c>
      <c r="AS41" s="267"/>
      <c r="AT41" s="267"/>
      <c r="AU41" s="267"/>
      <c r="AV41" s="267"/>
      <c r="AW41" s="267"/>
      <c r="AX41" s="270"/>
      <c r="AY41" s="270"/>
      <c r="AZ41" s="270"/>
      <c r="BA41" s="270"/>
      <c r="BB41" s="270"/>
      <c r="BC41" s="270"/>
      <c r="BD41" s="271">
        <v>14</v>
      </c>
      <c r="BE41" s="50"/>
      <c r="BF41" s="15"/>
      <c r="BG41" s="150"/>
    </row>
    <row r="42" spans="1:59" s="237" customFormat="1" x14ac:dyDescent="0.3">
      <c r="A42" s="215">
        <v>45083</v>
      </c>
      <c r="B42" s="58" t="s">
        <v>227</v>
      </c>
      <c r="C42" s="58"/>
      <c r="D42" s="73">
        <v>582</v>
      </c>
      <c r="E42" s="82">
        <v>203</v>
      </c>
      <c r="F42" s="217"/>
      <c r="G42" s="217"/>
      <c r="H42" s="235"/>
      <c r="I42" s="281"/>
      <c r="J42" s="282"/>
      <c r="K42" s="282"/>
      <c r="L42" s="282"/>
      <c r="M42" s="282"/>
      <c r="N42" s="282"/>
      <c r="O42" s="282"/>
      <c r="P42" s="274"/>
      <c r="Q42" s="274"/>
      <c r="R42" s="236"/>
      <c r="S42" s="236"/>
      <c r="T42" s="236"/>
      <c r="U42" s="236"/>
      <c r="V42" s="236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>
        <v>0</v>
      </c>
      <c r="AS42" s="267"/>
      <c r="AT42" s="267"/>
      <c r="AU42" s="267"/>
      <c r="AV42" s="267"/>
      <c r="AW42" s="267"/>
      <c r="AX42" s="270"/>
      <c r="AY42" s="270"/>
      <c r="AZ42" s="270"/>
      <c r="BA42" s="270"/>
      <c r="BB42" s="270"/>
      <c r="BC42" s="270"/>
      <c r="BD42" s="271">
        <v>203</v>
      </c>
      <c r="BE42" s="50"/>
      <c r="BF42" s="15"/>
      <c r="BG42" s="150"/>
    </row>
    <row r="43" spans="1:59" s="237" customFormat="1" x14ac:dyDescent="0.3">
      <c r="A43" s="215">
        <v>45106</v>
      </c>
      <c r="B43" s="58" t="s">
        <v>228</v>
      </c>
      <c r="C43" s="58"/>
      <c r="D43" s="73">
        <v>583</v>
      </c>
      <c r="E43" s="82">
        <v>6.85</v>
      </c>
      <c r="F43" s="217"/>
      <c r="G43" s="217"/>
      <c r="H43" s="235"/>
      <c r="I43" s="281"/>
      <c r="J43" s="282"/>
      <c r="K43" s="282"/>
      <c r="L43" s="282"/>
      <c r="M43" s="282"/>
      <c r="N43" s="282"/>
      <c r="O43" s="282"/>
      <c r="P43" s="274"/>
      <c r="Q43" s="274"/>
      <c r="R43" s="236"/>
      <c r="S43" s="236"/>
      <c r="T43" s="236"/>
      <c r="U43" s="236"/>
      <c r="V43" s="236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>
        <v>6.85</v>
      </c>
      <c r="AR43" s="92">
        <v>0</v>
      </c>
      <c r="AS43" s="267"/>
      <c r="AT43" s="267"/>
      <c r="AU43" s="267"/>
      <c r="AV43" s="267"/>
      <c r="AW43" s="267"/>
      <c r="AX43" s="270"/>
      <c r="AY43" s="270"/>
      <c r="AZ43" s="270"/>
      <c r="BA43" s="270"/>
      <c r="BB43" s="270"/>
      <c r="BC43" s="270"/>
      <c r="BD43" s="271"/>
      <c r="BE43" s="50"/>
      <c r="BF43" s="15"/>
      <c r="BG43" s="150"/>
    </row>
    <row r="44" spans="1:59" s="237" customFormat="1" x14ac:dyDescent="0.3">
      <c r="A44" s="215">
        <v>45078</v>
      </c>
      <c r="B44" s="58" t="s">
        <v>229</v>
      </c>
      <c r="C44" s="58"/>
      <c r="D44" s="73">
        <v>417</v>
      </c>
      <c r="E44" s="82"/>
      <c r="F44" s="59"/>
      <c r="G44" s="217">
        <v>50</v>
      </c>
      <c r="H44" s="235"/>
      <c r="I44" s="281"/>
      <c r="J44" s="282"/>
      <c r="K44" s="282"/>
      <c r="L44" s="282"/>
      <c r="M44" s="282"/>
      <c r="N44" s="282"/>
      <c r="O44" s="282"/>
      <c r="P44" s="274"/>
      <c r="Q44" s="274"/>
      <c r="R44" s="236"/>
      <c r="S44" s="236"/>
      <c r="T44" s="236"/>
      <c r="U44" s="236"/>
      <c r="V44" s="236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>
        <v>0</v>
      </c>
      <c r="AS44" s="267"/>
      <c r="AT44" s="267"/>
      <c r="AU44" s="267"/>
      <c r="AV44" s="267">
        <v>50</v>
      </c>
      <c r="AW44" s="267"/>
      <c r="AX44" s="270"/>
      <c r="AY44" s="270"/>
      <c r="AZ44" s="270"/>
      <c r="BA44" s="270"/>
      <c r="BB44" s="270"/>
      <c r="BC44" s="270"/>
      <c r="BD44" s="271"/>
      <c r="BE44" s="50"/>
      <c r="BF44" s="15"/>
      <c r="BG44" s="150"/>
    </row>
    <row r="45" spans="1:59" s="237" customFormat="1" x14ac:dyDescent="0.3">
      <c r="A45" s="215">
        <v>45078</v>
      </c>
      <c r="B45" s="58" t="s">
        <v>230</v>
      </c>
      <c r="C45" s="58"/>
      <c r="D45" s="73">
        <v>418</v>
      </c>
      <c r="E45" s="82"/>
      <c r="F45" s="217"/>
      <c r="G45" s="217">
        <v>35</v>
      </c>
      <c r="H45" s="235"/>
      <c r="I45" s="281"/>
      <c r="J45" s="282"/>
      <c r="K45" s="282"/>
      <c r="L45" s="282"/>
      <c r="M45" s="282"/>
      <c r="N45" s="282"/>
      <c r="O45" s="282"/>
      <c r="P45" s="274"/>
      <c r="Q45" s="274"/>
      <c r="R45" s="236"/>
      <c r="S45" s="236"/>
      <c r="T45" s="236"/>
      <c r="U45" s="236"/>
      <c r="V45" s="236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>
        <v>0</v>
      </c>
      <c r="AS45" s="267"/>
      <c r="AT45" s="267"/>
      <c r="AU45" s="267"/>
      <c r="AV45" s="267">
        <v>35</v>
      </c>
      <c r="AW45" s="267"/>
      <c r="AX45" s="270"/>
      <c r="AY45" s="270"/>
      <c r="AZ45" s="270"/>
      <c r="BA45" s="270"/>
      <c r="BB45" s="270"/>
      <c r="BC45" s="270"/>
      <c r="BD45" s="271"/>
      <c r="BE45" s="50"/>
      <c r="BF45" s="15"/>
      <c r="BG45" s="150"/>
    </row>
    <row r="46" spans="1:59" s="237" customFormat="1" x14ac:dyDescent="0.3">
      <c r="A46" s="215">
        <v>45078</v>
      </c>
      <c r="B46" s="58" t="s">
        <v>231</v>
      </c>
      <c r="C46" s="58"/>
      <c r="D46" s="73">
        <v>419</v>
      </c>
      <c r="E46" s="82"/>
      <c r="F46" s="217"/>
      <c r="G46" s="217">
        <v>25</v>
      </c>
      <c r="H46" s="235"/>
      <c r="I46" s="281"/>
      <c r="J46" s="282"/>
      <c r="K46" s="282"/>
      <c r="L46" s="282"/>
      <c r="M46" s="282"/>
      <c r="N46" s="282"/>
      <c r="O46" s="282"/>
      <c r="P46" s="274"/>
      <c r="Q46" s="274"/>
      <c r="R46" s="236"/>
      <c r="S46" s="236"/>
      <c r="T46" s="236"/>
      <c r="U46" s="236"/>
      <c r="V46" s="236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>
        <v>0</v>
      </c>
      <c r="AS46" s="267"/>
      <c r="AT46" s="267"/>
      <c r="AU46" s="267"/>
      <c r="AV46" s="267">
        <v>25</v>
      </c>
      <c r="AW46" s="267"/>
      <c r="AX46" s="270"/>
      <c r="AY46" s="270"/>
      <c r="AZ46" s="270"/>
      <c r="BA46" s="270"/>
      <c r="BB46" s="270"/>
      <c r="BC46" s="270"/>
      <c r="BD46" s="271"/>
      <c r="BE46" s="50"/>
      <c r="BF46" s="15"/>
      <c r="BG46" s="150"/>
    </row>
    <row r="47" spans="1:59" s="237" customFormat="1" x14ac:dyDescent="0.3">
      <c r="A47" s="215">
        <v>45078</v>
      </c>
      <c r="B47" s="58" t="s">
        <v>232</v>
      </c>
      <c r="C47" s="58"/>
      <c r="D47" s="73">
        <v>420</v>
      </c>
      <c r="E47" s="82"/>
      <c r="F47" s="217"/>
      <c r="G47" s="217">
        <v>20</v>
      </c>
      <c r="H47" s="235"/>
      <c r="I47" s="281"/>
      <c r="J47" s="282"/>
      <c r="K47" s="282"/>
      <c r="L47" s="282"/>
      <c r="M47" s="282"/>
      <c r="N47" s="282"/>
      <c r="O47" s="282"/>
      <c r="P47" s="274"/>
      <c r="Q47" s="274"/>
      <c r="R47" s="236"/>
      <c r="S47" s="236"/>
      <c r="T47" s="236"/>
      <c r="U47" s="236"/>
      <c r="V47" s="236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>
        <v>0</v>
      </c>
      <c r="AS47" s="267"/>
      <c r="AT47" s="267"/>
      <c r="AU47" s="267"/>
      <c r="AV47" s="267">
        <v>20</v>
      </c>
      <c r="AW47" s="267"/>
      <c r="AX47" s="270"/>
      <c r="AY47" s="270"/>
      <c r="AZ47" s="270"/>
      <c r="BA47" s="270"/>
      <c r="BB47" s="270"/>
      <c r="BC47" s="270"/>
      <c r="BD47" s="271"/>
      <c r="BE47" s="222"/>
      <c r="BF47" s="223"/>
      <c r="BG47" s="150"/>
    </row>
    <row r="48" spans="1:59" s="237" customFormat="1" x14ac:dyDescent="0.3">
      <c r="A48" s="215">
        <v>45106</v>
      </c>
      <c r="B48" s="58" t="s">
        <v>233</v>
      </c>
      <c r="C48" s="58"/>
      <c r="D48" s="73">
        <v>486</v>
      </c>
      <c r="E48" s="82"/>
      <c r="F48" s="217"/>
      <c r="G48" s="217">
        <v>25</v>
      </c>
      <c r="H48" s="235"/>
      <c r="I48" s="281"/>
      <c r="J48" s="282"/>
      <c r="K48" s="282"/>
      <c r="L48" s="282"/>
      <c r="M48" s="282"/>
      <c r="N48" s="282"/>
      <c r="O48" s="282"/>
      <c r="P48" s="274"/>
      <c r="Q48" s="274"/>
      <c r="R48" s="236"/>
      <c r="S48" s="236"/>
      <c r="T48" s="236"/>
      <c r="U48" s="236"/>
      <c r="V48" s="236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>
        <v>0</v>
      </c>
      <c r="AS48" s="267">
        <v>25</v>
      </c>
      <c r="AT48" s="267"/>
      <c r="AU48" s="267"/>
      <c r="AV48" s="267"/>
      <c r="AW48" s="267"/>
      <c r="AX48" s="270"/>
      <c r="AY48" s="270"/>
      <c r="AZ48" s="270"/>
      <c r="BA48" s="270"/>
      <c r="BB48" s="270"/>
      <c r="BC48" s="270"/>
      <c r="BD48" s="271"/>
      <c r="BE48" s="50">
        <f>SUM(W38:BD48)</f>
        <v>1913.8999999999999</v>
      </c>
      <c r="BF48" s="15">
        <f>SUM(I38:V48)</f>
        <v>217.57</v>
      </c>
      <c r="BG48" s="150"/>
    </row>
    <row r="49" spans="1:59" s="237" customFormat="1" x14ac:dyDescent="0.3">
      <c r="A49" s="215">
        <v>45117</v>
      </c>
      <c r="B49" s="58" t="s">
        <v>186</v>
      </c>
      <c r="C49" s="58"/>
      <c r="D49" s="73"/>
      <c r="E49" s="82"/>
      <c r="F49" s="59">
        <v>50.18</v>
      </c>
      <c r="G49" s="59"/>
      <c r="H49" s="235">
        <v>0.3</v>
      </c>
      <c r="I49" s="281"/>
      <c r="J49" s="282"/>
      <c r="K49" s="282">
        <v>0.3</v>
      </c>
      <c r="L49" s="282"/>
      <c r="M49" s="282"/>
      <c r="N49" s="282"/>
      <c r="O49" s="282"/>
      <c r="P49" s="274"/>
      <c r="Q49" s="274"/>
      <c r="R49" s="236">
        <v>50.18</v>
      </c>
      <c r="S49" s="236"/>
      <c r="T49" s="236"/>
      <c r="U49" s="236"/>
      <c r="V49" s="236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67"/>
      <c r="AT49" s="267"/>
      <c r="AU49" s="267"/>
      <c r="AV49" s="267"/>
      <c r="AW49" s="267"/>
      <c r="AX49" s="270"/>
      <c r="AY49" s="270"/>
      <c r="AZ49" s="270"/>
      <c r="BA49" s="270"/>
      <c r="BB49" s="270"/>
      <c r="BC49" s="270"/>
      <c r="BD49" s="271"/>
      <c r="BE49" s="50"/>
      <c r="BF49" s="15"/>
      <c r="BG49" s="150"/>
    </row>
    <row r="50" spans="1:59" s="237" customFormat="1" x14ac:dyDescent="0.3">
      <c r="A50" s="215">
        <v>45114</v>
      </c>
      <c r="B50" s="58" t="s">
        <v>238</v>
      </c>
      <c r="C50" s="58"/>
      <c r="D50" s="73"/>
      <c r="E50" s="82"/>
      <c r="F50" s="59">
        <v>449.42</v>
      </c>
      <c r="G50" s="59"/>
      <c r="H50" s="235"/>
      <c r="I50" s="281"/>
      <c r="J50" s="282"/>
      <c r="K50" s="282"/>
      <c r="L50" s="282"/>
      <c r="M50" s="282"/>
      <c r="N50" s="282"/>
      <c r="O50" s="282"/>
      <c r="P50" s="274"/>
      <c r="Q50" s="274"/>
      <c r="R50" s="236"/>
      <c r="S50" s="236"/>
      <c r="T50" s="236"/>
      <c r="U50" s="236">
        <v>449.42</v>
      </c>
      <c r="V50" s="236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67"/>
      <c r="AT50" s="267"/>
      <c r="AU50" s="267"/>
      <c r="AV50" s="267"/>
      <c r="AW50" s="267"/>
      <c r="AX50" s="270"/>
      <c r="AY50" s="270"/>
      <c r="AZ50" s="270"/>
      <c r="BA50" s="270"/>
      <c r="BB50" s="270"/>
      <c r="BC50" s="270"/>
      <c r="BD50" s="271"/>
      <c r="BE50" s="50"/>
      <c r="BF50" s="15"/>
      <c r="BG50" s="150"/>
    </row>
    <row r="51" spans="1:59" s="237" customFormat="1" x14ac:dyDescent="0.3">
      <c r="A51" s="215">
        <v>45125</v>
      </c>
      <c r="B51" s="58" t="s">
        <v>239</v>
      </c>
      <c r="C51" s="58"/>
      <c r="D51" s="73"/>
      <c r="E51" s="82"/>
      <c r="F51" s="59"/>
      <c r="G51" s="59">
        <v>377.6</v>
      </c>
      <c r="H51" s="235"/>
      <c r="I51" s="281"/>
      <c r="J51" s="282"/>
      <c r="K51" s="282"/>
      <c r="L51" s="282"/>
      <c r="M51" s="282"/>
      <c r="N51" s="282"/>
      <c r="O51" s="282"/>
      <c r="P51" s="274">
        <v>377.6</v>
      </c>
      <c r="Q51" s="274"/>
      <c r="R51" s="236"/>
      <c r="S51" s="236"/>
      <c r="T51" s="236"/>
      <c r="U51" s="236"/>
      <c r="V51" s="236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67"/>
      <c r="AT51" s="267"/>
      <c r="AU51" s="267"/>
      <c r="AV51" s="267"/>
      <c r="AW51" s="267"/>
      <c r="AX51" s="270"/>
      <c r="AY51" s="270"/>
      <c r="AZ51" s="270"/>
      <c r="BA51" s="270"/>
      <c r="BB51" s="270"/>
      <c r="BC51" s="270"/>
      <c r="BD51" s="271"/>
      <c r="BE51" s="50"/>
      <c r="BF51" s="15"/>
      <c r="BG51" s="150"/>
    </row>
    <row r="52" spans="1:59" s="237" customFormat="1" x14ac:dyDescent="0.3">
      <c r="A52" s="215">
        <v>45111</v>
      </c>
      <c r="B52" s="58" t="s">
        <v>240</v>
      </c>
      <c r="C52" s="58"/>
      <c r="D52" s="73" t="s">
        <v>219</v>
      </c>
      <c r="E52" s="82"/>
      <c r="F52" s="59"/>
      <c r="G52" s="217">
        <v>40</v>
      </c>
      <c r="H52" s="235"/>
      <c r="I52" s="281"/>
      <c r="J52" s="282"/>
      <c r="K52" s="282"/>
      <c r="L52" s="282"/>
      <c r="M52" s="282"/>
      <c r="N52" s="282"/>
      <c r="O52" s="282"/>
      <c r="P52" s="274"/>
      <c r="Q52" s="274"/>
      <c r="R52" s="236"/>
      <c r="S52" s="236"/>
      <c r="T52" s="236"/>
      <c r="U52" s="236"/>
      <c r="V52" s="236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67"/>
      <c r="AT52" s="267"/>
      <c r="AU52" s="267">
        <v>40</v>
      </c>
      <c r="AV52" s="267"/>
      <c r="AW52" s="267"/>
      <c r="AX52" s="270"/>
      <c r="AY52" s="270"/>
      <c r="AZ52" s="270"/>
      <c r="BA52" s="270"/>
      <c r="BB52" s="270"/>
      <c r="BC52" s="270"/>
      <c r="BD52" s="271"/>
      <c r="BE52" s="50"/>
      <c r="BF52" s="15"/>
      <c r="BG52" s="150"/>
    </row>
    <row r="53" spans="1:59" s="237" customFormat="1" x14ac:dyDescent="0.3">
      <c r="A53" s="215">
        <v>45132</v>
      </c>
      <c r="B53" s="58" t="s">
        <v>241</v>
      </c>
      <c r="C53" s="58"/>
      <c r="D53" s="73" t="s">
        <v>219</v>
      </c>
      <c r="E53" s="82"/>
      <c r="F53" s="59"/>
      <c r="G53" s="217">
        <v>2200.8000000000002</v>
      </c>
      <c r="H53" s="235"/>
      <c r="I53" s="281"/>
      <c r="J53" s="282"/>
      <c r="K53" s="282"/>
      <c r="L53" s="282"/>
      <c r="M53" s="282"/>
      <c r="N53" s="282"/>
      <c r="O53" s="282"/>
      <c r="P53" s="274"/>
      <c r="Q53" s="274"/>
      <c r="R53" s="236"/>
      <c r="S53" s="236"/>
      <c r="T53" s="236"/>
      <c r="U53" s="236"/>
      <c r="V53" s="236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>
        <v>366.8</v>
      </c>
      <c r="AS53" s="267"/>
      <c r="AT53" s="267">
        <v>1834</v>
      </c>
      <c r="AU53" s="267"/>
      <c r="AV53" s="267"/>
      <c r="AW53" s="267"/>
      <c r="AX53" s="270"/>
      <c r="AY53" s="270"/>
      <c r="AZ53" s="270"/>
      <c r="BA53" s="270"/>
      <c r="BB53" s="270"/>
      <c r="BC53" s="270"/>
      <c r="BD53" s="271"/>
      <c r="BE53" s="50"/>
      <c r="BF53" s="15"/>
      <c r="BG53" s="150"/>
    </row>
    <row r="54" spans="1:59" s="237" customFormat="1" x14ac:dyDescent="0.3">
      <c r="A54" s="215">
        <v>45111</v>
      </c>
      <c r="B54" s="58" t="s">
        <v>242</v>
      </c>
      <c r="C54" s="58"/>
      <c r="D54" s="73" t="s">
        <v>219</v>
      </c>
      <c r="E54" s="82">
        <v>500</v>
      </c>
      <c r="F54" s="59"/>
      <c r="G54" s="82"/>
      <c r="H54" s="235"/>
      <c r="I54" s="281"/>
      <c r="J54" s="282"/>
      <c r="K54" s="282"/>
      <c r="L54" s="282"/>
      <c r="M54" s="282"/>
      <c r="N54" s="282"/>
      <c r="O54" s="282"/>
      <c r="P54" s="274"/>
      <c r="Q54" s="274"/>
      <c r="R54" s="236"/>
      <c r="S54" s="236"/>
      <c r="T54" s="236"/>
      <c r="U54" s="236"/>
      <c r="V54" s="236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>
        <v>500</v>
      </c>
      <c r="AO54" s="92"/>
      <c r="AP54" s="92"/>
      <c r="AQ54" s="92"/>
      <c r="AR54" s="92"/>
      <c r="AS54" s="267"/>
      <c r="AT54" s="267"/>
      <c r="AU54" s="267"/>
      <c r="AV54" s="267"/>
      <c r="AW54" s="267"/>
      <c r="AX54" s="270"/>
      <c r="AY54" s="270"/>
      <c r="AZ54" s="270"/>
      <c r="BA54" s="270"/>
      <c r="BB54" s="270"/>
      <c r="BC54" s="270"/>
      <c r="BD54" s="271"/>
      <c r="BE54" s="50"/>
      <c r="BF54" s="15"/>
      <c r="BG54" s="150"/>
    </row>
    <row r="55" spans="1:59" s="237" customFormat="1" x14ac:dyDescent="0.3">
      <c r="A55" s="215">
        <v>45111</v>
      </c>
      <c r="B55" s="58" t="s">
        <v>268</v>
      </c>
      <c r="C55" s="58"/>
      <c r="D55" s="73" t="s">
        <v>219</v>
      </c>
      <c r="E55" s="82">
        <v>130</v>
      </c>
      <c r="F55" s="59"/>
      <c r="G55" s="82"/>
      <c r="H55" s="235"/>
      <c r="I55" s="281"/>
      <c r="J55" s="282"/>
      <c r="K55" s="282"/>
      <c r="L55" s="282"/>
      <c r="M55" s="282"/>
      <c r="N55" s="282"/>
      <c r="O55" s="282"/>
      <c r="P55" s="274"/>
      <c r="Q55" s="274"/>
      <c r="R55" s="236"/>
      <c r="S55" s="236"/>
      <c r="T55" s="236"/>
      <c r="U55" s="236"/>
      <c r="V55" s="236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>
        <v>130</v>
      </c>
      <c r="AO55" s="92"/>
      <c r="AP55" s="92"/>
      <c r="AQ55" s="92"/>
      <c r="AR55" s="92"/>
      <c r="AS55" s="267"/>
      <c r="AT55" s="267"/>
      <c r="AU55" s="267"/>
      <c r="AV55" s="267"/>
      <c r="AW55" s="267"/>
      <c r="AX55" s="270"/>
      <c r="AY55" s="270"/>
      <c r="AZ55" s="270"/>
      <c r="BA55" s="270"/>
      <c r="BB55" s="270"/>
      <c r="BC55" s="270"/>
      <c r="BD55" s="271"/>
      <c r="BE55" s="50"/>
      <c r="BF55" s="15"/>
      <c r="BG55" s="150"/>
    </row>
    <row r="56" spans="1:59" s="237" customFormat="1" x14ac:dyDescent="0.3">
      <c r="A56" s="215">
        <v>45111</v>
      </c>
      <c r="B56" s="58" t="s">
        <v>243</v>
      </c>
      <c r="C56" s="58"/>
      <c r="D56" s="73" t="s">
        <v>219</v>
      </c>
      <c r="E56" s="82">
        <v>15.59</v>
      </c>
      <c r="F56" s="59"/>
      <c r="G56" s="82"/>
      <c r="H56" s="235"/>
      <c r="I56" s="281"/>
      <c r="J56" s="282"/>
      <c r="K56" s="282"/>
      <c r="L56" s="282"/>
      <c r="M56" s="282"/>
      <c r="N56" s="282"/>
      <c r="O56" s="282"/>
      <c r="P56" s="274"/>
      <c r="Q56" s="274"/>
      <c r="R56" s="236"/>
      <c r="S56" s="236"/>
      <c r="T56" s="236"/>
      <c r="U56" s="236"/>
      <c r="V56" s="236"/>
      <c r="W56" s="92"/>
      <c r="X56" s="92"/>
      <c r="Y56" s="92">
        <v>15.59</v>
      </c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67"/>
      <c r="AT56" s="267"/>
      <c r="AU56" s="267"/>
      <c r="AV56" s="267"/>
      <c r="AW56" s="267"/>
      <c r="AX56" s="270"/>
      <c r="AY56" s="270"/>
      <c r="AZ56" s="270"/>
      <c r="BA56" s="270"/>
      <c r="BB56" s="270"/>
      <c r="BC56" s="270"/>
      <c r="BD56" s="271"/>
      <c r="BE56" s="50"/>
      <c r="BF56" s="15"/>
      <c r="BG56" s="150"/>
    </row>
    <row r="57" spans="1:59" s="237" customFormat="1" x14ac:dyDescent="0.3">
      <c r="A57" s="215">
        <v>45111</v>
      </c>
      <c r="B57" s="58" t="s">
        <v>244</v>
      </c>
      <c r="C57" s="58"/>
      <c r="D57" s="73" t="s">
        <v>219</v>
      </c>
      <c r="E57" s="82">
        <v>20.73</v>
      </c>
      <c r="F57" s="59"/>
      <c r="G57" s="214"/>
      <c r="H57" s="235"/>
      <c r="I57" s="281"/>
      <c r="J57" s="282"/>
      <c r="K57" s="282"/>
      <c r="L57" s="282"/>
      <c r="M57" s="282"/>
      <c r="N57" s="282"/>
      <c r="O57" s="282"/>
      <c r="P57" s="274"/>
      <c r="Q57" s="274"/>
      <c r="R57" s="236"/>
      <c r="S57" s="236"/>
      <c r="T57" s="236"/>
      <c r="U57" s="236"/>
      <c r="V57" s="236"/>
      <c r="W57" s="92"/>
      <c r="X57" s="92"/>
      <c r="Y57" s="92">
        <v>20.73</v>
      </c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 t="s">
        <v>224</v>
      </c>
      <c r="AP57" s="92"/>
      <c r="AQ57" s="92"/>
      <c r="AR57" s="92"/>
      <c r="AS57" s="267"/>
      <c r="AT57" s="267"/>
      <c r="AU57" s="267"/>
      <c r="AV57" s="267"/>
      <c r="AW57" s="267"/>
      <c r="AX57" s="270"/>
      <c r="AY57" s="270"/>
      <c r="AZ57" s="270"/>
      <c r="BA57" s="270"/>
      <c r="BB57" s="270"/>
      <c r="BC57" s="270"/>
      <c r="BD57" s="271"/>
      <c r="BE57" s="50"/>
      <c r="BF57" s="15"/>
      <c r="BG57" s="150"/>
    </row>
    <row r="58" spans="1:59" s="237" customFormat="1" x14ac:dyDescent="0.3">
      <c r="A58" s="215">
        <v>45111</v>
      </c>
      <c r="B58" s="58" t="s">
        <v>245</v>
      </c>
      <c r="C58" s="58"/>
      <c r="D58" s="73" t="s">
        <v>219</v>
      </c>
      <c r="E58" s="82">
        <v>157.19999999999999</v>
      </c>
      <c r="F58" s="59"/>
      <c r="G58" s="82"/>
      <c r="H58" s="235"/>
      <c r="I58" s="281"/>
      <c r="J58" s="282"/>
      <c r="K58" s="282"/>
      <c r="L58" s="282"/>
      <c r="M58" s="282"/>
      <c r="N58" s="282"/>
      <c r="O58" s="282"/>
      <c r="P58" s="274"/>
      <c r="Q58" s="274"/>
      <c r="R58" s="236"/>
      <c r="S58" s="236"/>
      <c r="T58" s="236"/>
      <c r="U58" s="236"/>
      <c r="V58" s="236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>
        <v>26.2</v>
      </c>
      <c r="AS58" s="267"/>
      <c r="AT58" s="267"/>
      <c r="AU58" s="267"/>
      <c r="AV58" s="267"/>
      <c r="AW58" s="267">
        <v>131</v>
      </c>
      <c r="AX58" s="270"/>
      <c r="AY58" s="270"/>
      <c r="AZ58" s="270"/>
      <c r="BA58" s="270"/>
      <c r="BB58" s="270"/>
      <c r="BC58" s="270"/>
      <c r="BD58" s="271"/>
      <c r="BE58" s="50"/>
      <c r="BF58" s="15"/>
      <c r="BG58" s="150"/>
    </row>
    <row r="59" spans="1:59" s="237" customFormat="1" x14ac:dyDescent="0.3">
      <c r="A59" s="215">
        <v>45111</v>
      </c>
      <c r="B59" s="58" t="s">
        <v>191</v>
      </c>
      <c r="C59" s="58"/>
      <c r="D59" s="73" t="s">
        <v>219</v>
      </c>
      <c r="E59" s="82">
        <v>26.61</v>
      </c>
      <c r="F59" s="59"/>
      <c r="G59" s="82"/>
      <c r="H59" s="235"/>
      <c r="I59" s="281"/>
      <c r="J59" s="282"/>
      <c r="K59" s="282"/>
      <c r="L59" s="282"/>
      <c r="M59" s="282"/>
      <c r="N59" s="282"/>
      <c r="O59" s="282"/>
      <c r="P59" s="274"/>
      <c r="Q59" s="274"/>
      <c r="R59" s="236"/>
      <c r="S59" s="236"/>
      <c r="T59" s="236"/>
      <c r="U59" s="236"/>
      <c r="V59" s="236"/>
      <c r="W59" s="92"/>
      <c r="X59" s="92"/>
      <c r="Y59" s="92">
        <v>26.61</v>
      </c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67"/>
      <c r="AT59" s="267"/>
      <c r="AU59" s="267"/>
      <c r="AV59" s="267"/>
      <c r="AW59" s="267"/>
      <c r="AX59" s="270"/>
      <c r="AY59" s="270"/>
      <c r="AZ59" s="270"/>
      <c r="BA59" s="270"/>
      <c r="BB59" s="270"/>
      <c r="BC59" s="270"/>
      <c r="BD59" s="271"/>
      <c r="BE59" s="50"/>
      <c r="BF59" s="15"/>
      <c r="BG59" s="150"/>
    </row>
    <row r="60" spans="1:59" s="237" customFormat="1" x14ac:dyDescent="0.3">
      <c r="A60" s="215">
        <v>45111</v>
      </c>
      <c r="B60" s="58" t="s">
        <v>246</v>
      </c>
      <c r="C60" s="58"/>
      <c r="D60" s="73" t="s">
        <v>219</v>
      </c>
      <c r="E60" s="82">
        <v>241.85</v>
      </c>
      <c r="F60" s="59"/>
      <c r="G60" s="82"/>
      <c r="H60" s="235"/>
      <c r="I60" s="281"/>
      <c r="J60" s="282"/>
      <c r="K60" s="282"/>
      <c r="L60" s="282"/>
      <c r="M60" s="282"/>
      <c r="N60" s="282"/>
      <c r="O60" s="282"/>
      <c r="P60" s="274"/>
      <c r="Q60" s="274"/>
      <c r="R60" s="236"/>
      <c r="S60" s="236"/>
      <c r="T60" s="236"/>
      <c r="U60" s="236"/>
      <c r="V60" s="236"/>
      <c r="W60" s="92">
        <v>241.85</v>
      </c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67"/>
      <c r="AT60" s="267"/>
      <c r="AU60" s="267"/>
      <c r="AV60" s="267"/>
      <c r="AW60" s="267"/>
      <c r="AX60" s="270"/>
      <c r="AY60" s="270"/>
      <c r="AZ60" s="270"/>
      <c r="BA60" s="270"/>
      <c r="BB60" s="270"/>
      <c r="BC60" s="270"/>
      <c r="BD60" s="271"/>
      <c r="BE60" s="50"/>
      <c r="BF60" s="15"/>
      <c r="BG60" s="150"/>
    </row>
    <row r="61" spans="1:59" s="237" customFormat="1" x14ac:dyDescent="0.3">
      <c r="A61" s="215">
        <v>45111</v>
      </c>
      <c r="B61" s="58" t="s">
        <v>247</v>
      </c>
      <c r="C61" s="58"/>
      <c r="D61" s="73" t="s">
        <v>219</v>
      </c>
      <c r="E61" s="82">
        <v>60.4</v>
      </c>
      <c r="F61" s="59"/>
      <c r="G61" s="82"/>
      <c r="H61" s="235"/>
      <c r="I61" s="281"/>
      <c r="J61" s="282"/>
      <c r="K61" s="282"/>
      <c r="L61" s="282"/>
      <c r="M61" s="282"/>
      <c r="N61" s="282"/>
      <c r="O61" s="282"/>
      <c r="P61" s="274"/>
      <c r="Q61" s="274"/>
      <c r="R61" s="236"/>
      <c r="S61" s="236"/>
      <c r="T61" s="236"/>
      <c r="U61" s="236"/>
      <c r="V61" s="236"/>
      <c r="W61" s="92"/>
      <c r="X61" s="92">
        <v>60.4</v>
      </c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67"/>
      <c r="AT61" s="267"/>
      <c r="AU61" s="267"/>
      <c r="AV61" s="267"/>
      <c r="AW61" s="267"/>
      <c r="AX61" s="270"/>
      <c r="AY61" s="270"/>
      <c r="AZ61" s="270"/>
      <c r="BA61" s="270"/>
      <c r="BB61" s="270"/>
      <c r="BC61" s="270"/>
      <c r="BD61" s="271"/>
      <c r="BE61" s="222"/>
      <c r="BF61" s="223"/>
      <c r="BG61" s="150"/>
    </row>
    <row r="62" spans="1:59" s="237" customFormat="1" x14ac:dyDescent="0.3">
      <c r="A62" s="215">
        <v>45132</v>
      </c>
      <c r="B62" s="58" t="s">
        <v>187</v>
      </c>
      <c r="C62" s="58"/>
      <c r="D62" s="73" t="s">
        <v>219</v>
      </c>
      <c r="E62" s="82">
        <v>239.86</v>
      </c>
      <c r="F62" s="59"/>
      <c r="G62" s="82"/>
      <c r="H62" s="235"/>
      <c r="I62" s="281"/>
      <c r="J62" s="282"/>
      <c r="K62" s="282"/>
      <c r="L62" s="282"/>
      <c r="M62" s="282"/>
      <c r="N62" s="282"/>
      <c r="O62" s="282"/>
      <c r="P62" s="274"/>
      <c r="Q62" s="274"/>
      <c r="R62" s="236"/>
      <c r="S62" s="236"/>
      <c r="T62" s="236"/>
      <c r="U62" s="236"/>
      <c r="V62" s="236"/>
      <c r="W62" s="92"/>
      <c r="X62" s="92">
        <v>239.86</v>
      </c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67"/>
      <c r="AT62" s="267"/>
      <c r="AU62" s="267"/>
      <c r="AV62" s="267"/>
      <c r="AW62" s="267"/>
      <c r="AX62" s="270"/>
      <c r="AY62" s="270"/>
      <c r="AZ62" s="270"/>
      <c r="BA62" s="270"/>
      <c r="BB62" s="270"/>
      <c r="BC62" s="270"/>
      <c r="BD62" s="271"/>
      <c r="BE62" s="222"/>
      <c r="BF62" s="223"/>
      <c r="BG62" s="150"/>
    </row>
    <row r="63" spans="1:59" s="237" customFormat="1" x14ac:dyDescent="0.3">
      <c r="A63" s="215">
        <v>45108</v>
      </c>
      <c r="B63" s="58" t="s">
        <v>248</v>
      </c>
      <c r="C63" s="58"/>
      <c r="D63" s="73">
        <v>481</v>
      </c>
      <c r="E63" s="82"/>
      <c r="F63" s="59"/>
      <c r="G63" s="82">
        <v>50</v>
      </c>
      <c r="H63" s="235"/>
      <c r="I63" s="281"/>
      <c r="J63" s="282"/>
      <c r="K63" s="282"/>
      <c r="L63" s="282"/>
      <c r="M63" s="282"/>
      <c r="N63" s="282"/>
      <c r="O63" s="282"/>
      <c r="P63" s="274"/>
      <c r="Q63" s="274"/>
      <c r="R63" s="236"/>
      <c r="S63" s="236"/>
      <c r="T63" s="236"/>
      <c r="U63" s="236"/>
      <c r="V63" s="236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67"/>
      <c r="AT63" s="267"/>
      <c r="AU63" s="267"/>
      <c r="AV63" s="267">
        <v>50</v>
      </c>
      <c r="AW63" s="267"/>
      <c r="AX63" s="270"/>
      <c r="AY63" s="270"/>
      <c r="AZ63" s="270"/>
      <c r="BA63" s="270"/>
      <c r="BB63" s="270"/>
      <c r="BC63" s="270"/>
      <c r="BD63" s="271"/>
      <c r="BE63" s="50"/>
      <c r="BF63" s="15"/>
      <c r="BG63" s="150"/>
    </row>
    <row r="64" spans="1:59" s="237" customFormat="1" x14ac:dyDescent="0.3">
      <c r="A64" s="215">
        <v>45108</v>
      </c>
      <c r="B64" s="58" t="s">
        <v>249</v>
      </c>
      <c r="C64" s="58"/>
      <c r="D64" s="73">
        <v>482</v>
      </c>
      <c r="E64" s="82"/>
      <c r="F64" s="59"/>
      <c r="G64" s="243">
        <v>35</v>
      </c>
      <c r="H64" s="235"/>
      <c r="I64" s="281"/>
      <c r="J64" s="282"/>
      <c r="K64" s="282"/>
      <c r="L64" s="282"/>
      <c r="M64" s="282"/>
      <c r="N64" s="282"/>
      <c r="O64" s="282"/>
      <c r="P64" s="274"/>
      <c r="Q64" s="274"/>
      <c r="R64" s="236"/>
      <c r="S64" s="236"/>
      <c r="T64" s="236"/>
      <c r="U64" s="236"/>
      <c r="V64" s="236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67"/>
      <c r="AT64" s="267"/>
      <c r="AU64" s="267"/>
      <c r="AV64" s="267">
        <v>35</v>
      </c>
      <c r="AW64" s="267"/>
      <c r="AX64" s="270"/>
      <c r="AY64" s="270"/>
      <c r="AZ64" s="270"/>
      <c r="BA64" s="270"/>
      <c r="BB64" s="270"/>
      <c r="BC64" s="270"/>
      <c r="BD64" s="271"/>
      <c r="BE64" s="222"/>
      <c r="BF64" s="223"/>
      <c r="BG64" s="150"/>
    </row>
    <row r="65" spans="1:59" s="237" customFormat="1" x14ac:dyDescent="0.3">
      <c r="A65" s="215">
        <v>45108</v>
      </c>
      <c r="B65" s="58" t="s">
        <v>250</v>
      </c>
      <c r="C65" s="58"/>
      <c r="D65" s="73">
        <v>483</v>
      </c>
      <c r="E65" s="82"/>
      <c r="F65" s="59"/>
      <c r="G65" s="243">
        <v>25</v>
      </c>
      <c r="H65" s="235"/>
      <c r="I65" s="281"/>
      <c r="J65" s="282"/>
      <c r="K65" s="282"/>
      <c r="L65" s="282"/>
      <c r="M65" s="282"/>
      <c r="N65" s="282"/>
      <c r="O65" s="282"/>
      <c r="P65" s="274"/>
      <c r="Q65" s="274"/>
      <c r="R65" s="236"/>
      <c r="S65" s="236"/>
      <c r="T65" s="236"/>
      <c r="U65" s="236"/>
      <c r="V65" s="236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67"/>
      <c r="AT65" s="267"/>
      <c r="AU65" s="267"/>
      <c r="AV65" s="267">
        <v>25</v>
      </c>
      <c r="AW65" s="267"/>
      <c r="AX65" s="270"/>
      <c r="AY65" s="270"/>
      <c r="AZ65" s="270"/>
      <c r="BA65" s="270"/>
      <c r="BB65" s="270"/>
      <c r="BC65" s="270"/>
      <c r="BD65" s="271"/>
      <c r="BE65" s="222"/>
      <c r="BF65" s="223"/>
      <c r="BG65" s="150"/>
    </row>
    <row r="66" spans="1:59" s="237" customFormat="1" x14ac:dyDescent="0.3">
      <c r="A66" s="215">
        <v>45108</v>
      </c>
      <c r="B66" s="58" t="s">
        <v>251</v>
      </c>
      <c r="C66" s="58"/>
      <c r="D66" s="73">
        <v>484</v>
      </c>
      <c r="E66" s="82"/>
      <c r="F66" s="59"/>
      <c r="G66" s="243">
        <v>20</v>
      </c>
      <c r="H66" s="235"/>
      <c r="I66" s="281"/>
      <c r="J66" s="282"/>
      <c r="K66" s="282"/>
      <c r="L66" s="282"/>
      <c r="M66" s="282"/>
      <c r="N66" s="282"/>
      <c r="O66" s="282"/>
      <c r="P66" s="274"/>
      <c r="Q66" s="274"/>
      <c r="R66" s="236"/>
      <c r="S66" s="236"/>
      <c r="T66" s="236"/>
      <c r="U66" s="236"/>
      <c r="V66" s="236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67"/>
      <c r="AT66" s="267"/>
      <c r="AU66" s="267"/>
      <c r="AV66" s="267">
        <v>20</v>
      </c>
      <c r="AW66" s="267"/>
      <c r="AX66" s="270"/>
      <c r="AY66" s="270"/>
      <c r="AZ66" s="270"/>
      <c r="BA66" s="270"/>
      <c r="BB66" s="270"/>
      <c r="BC66" s="270"/>
      <c r="BD66" s="271"/>
      <c r="BE66" s="50"/>
      <c r="BF66" s="15"/>
      <c r="BG66" s="150"/>
    </row>
    <row r="67" spans="1:59" s="237" customFormat="1" x14ac:dyDescent="0.3">
      <c r="A67" s="215">
        <v>45108</v>
      </c>
      <c r="B67" s="58" t="s">
        <v>252</v>
      </c>
      <c r="C67" s="58"/>
      <c r="D67" s="73">
        <v>485</v>
      </c>
      <c r="E67" s="82"/>
      <c r="F67" s="59"/>
      <c r="G67" s="243">
        <v>20</v>
      </c>
      <c r="H67" s="235"/>
      <c r="I67" s="281"/>
      <c r="J67" s="282"/>
      <c r="K67" s="282"/>
      <c r="L67" s="282"/>
      <c r="M67" s="282"/>
      <c r="N67" s="282"/>
      <c r="O67" s="282"/>
      <c r="P67" s="274"/>
      <c r="Q67" s="274"/>
      <c r="R67" s="236"/>
      <c r="S67" s="236"/>
      <c r="T67" s="236"/>
      <c r="U67" s="236"/>
      <c r="V67" s="236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67"/>
      <c r="AT67" s="267"/>
      <c r="AU67" s="267"/>
      <c r="AV67" s="267">
        <v>20</v>
      </c>
      <c r="AW67" s="267"/>
      <c r="AX67" s="270"/>
      <c r="AY67" s="270"/>
      <c r="AZ67" s="270"/>
      <c r="BA67" s="270"/>
      <c r="BB67" s="270"/>
      <c r="BC67" s="270"/>
      <c r="BD67" s="271"/>
      <c r="BE67" s="50">
        <f>SUM(W49:BD67)</f>
        <v>3783.0400000000004</v>
      </c>
      <c r="BF67" s="15">
        <f>SUM(I49:V67)</f>
        <v>877.5</v>
      </c>
      <c r="BG67" s="150"/>
    </row>
    <row r="68" spans="1:59" s="237" customFormat="1" x14ac:dyDescent="0.3">
      <c r="A68" s="215">
        <v>45146</v>
      </c>
      <c r="B68" s="58" t="s">
        <v>258</v>
      </c>
      <c r="C68" s="58"/>
      <c r="D68" s="73" t="s">
        <v>219</v>
      </c>
      <c r="E68" s="214">
        <v>1314.3</v>
      </c>
      <c r="F68" s="59"/>
      <c r="G68" s="243"/>
      <c r="H68" s="235"/>
      <c r="I68" s="281"/>
      <c r="J68" s="282"/>
      <c r="K68" s="282"/>
      <c r="L68" s="282"/>
      <c r="M68" s="282"/>
      <c r="N68" s="282">
        <v>1314.3</v>
      </c>
      <c r="O68" s="282"/>
      <c r="P68" s="274"/>
      <c r="Q68" s="274"/>
      <c r="R68" s="236"/>
      <c r="S68" s="236"/>
      <c r="T68" s="236"/>
      <c r="U68" s="236"/>
      <c r="V68" s="236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67"/>
      <c r="AT68" s="267"/>
      <c r="AU68" s="267"/>
      <c r="AV68" s="267"/>
      <c r="AW68" s="267"/>
      <c r="AX68" s="270"/>
      <c r="AY68" s="270"/>
      <c r="AZ68" s="270"/>
      <c r="BA68" s="270"/>
      <c r="BB68" s="270"/>
      <c r="BC68" s="270"/>
      <c r="BD68" s="271"/>
      <c r="BE68" s="50"/>
      <c r="BF68" s="15"/>
      <c r="BG68" s="150"/>
    </row>
    <row r="69" spans="1:59" s="237" customFormat="1" x14ac:dyDescent="0.3">
      <c r="A69" s="215">
        <v>45147</v>
      </c>
      <c r="B69" s="58" t="s">
        <v>186</v>
      </c>
      <c r="C69" s="58"/>
      <c r="D69" s="73"/>
      <c r="E69" s="214"/>
      <c r="F69" s="59">
        <v>54.96</v>
      </c>
      <c r="G69" s="243"/>
      <c r="H69" s="235">
        <v>0.33</v>
      </c>
      <c r="I69" s="281"/>
      <c r="J69" s="282"/>
      <c r="K69" s="282">
        <v>0.33</v>
      </c>
      <c r="L69" s="282"/>
      <c r="M69" s="282"/>
      <c r="N69" s="282"/>
      <c r="O69" s="282"/>
      <c r="P69" s="274"/>
      <c r="Q69" s="274"/>
      <c r="R69" s="236">
        <v>54.96</v>
      </c>
      <c r="S69" s="236"/>
      <c r="T69" s="236"/>
      <c r="U69" s="236"/>
      <c r="V69" s="236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67"/>
      <c r="AT69" s="267"/>
      <c r="AU69" s="267"/>
      <c r="AV69" s="267"/>
      <c r="AW69" s="267"/>
      <c r="AX69" s="270"/>
      <c r="AY69" s="270"/>
      <c r="AZ69" s="270"/>
      <c r="BA69" s="270"/>
      <c r="BB69" s="270"/>
      <c r="BC69" s="270"/>
      <c r="BD69" s="271"/>
      <c r="BE69" s="50"/>
      <c r="BF69" s="15"/>
      <c r="BG69" s="150"/>
    </row>
    <row r="70" spans="1:59" s="237" customFormat="1" x14ac:dyDescent="0.3">
      <c r="A70" s="215">
        <v>45169</v>
      </c>
      <c r="B70" s="58" t="s">
        <v>259</v>
      </c>
      <c r="C70" s="58"/>
      <c r="D70" s="73" t="s">
        <v>219</v>
      </c>
      <c r="E70" s="214">
        <v>127.16</v>
      </c>
      <c r="F70" s="217">
        <v>127.16</v>
      </c>
      <c r="G70" s="243"/>
      <c r="H70" s="235"/>
      <c r="I70" s="281"/>
      <c r="J70" s="282"/>
      <c r="K70" s="282"/>
      <c r="L70" s="282"/>
      <c r="M70" s="282"/>
      <c r="N70" s="282"/>
      <c r="O70" s="282">
        <v>127.16</v>
      </c>
      <c r="P70" s="274"/>
      <c r="Q70" s="274"/>
      <c r="R70" s="236"/>
      <c r="S70" s="236"/>
      <c r="T70" s="236"/>
      <c r="U70" s="236"/>
      <c r="V70" s="236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67"/>
      <c r="AT70" s="267"/>
      <c r="AU70" s="267"/>
      <c r="AV70" s="267"/>
      <c r="AW70" s="267"/>
      <c r="AX70" s="270"/>
      <c r="AY70" s="270"/>
      <c r="AZ70" s="270"/>
      <c r="BA70" s="270"/>
      <c r="BB70" s="270"/>
      <c r="BC70" s="270"/>
      <c r="BD70" s="271">
        <v>127.16</v>
      </c>
      <c r="BE70" s="50"/>
      <c r="BF70" s="15"/>
      <c r="BG70" s="150"/>
    </row>
    <row r="71" spans="1:59" s="237" customFormat="1" x14ac:dyDescent="0.3">
      <c r="A71" s="215">
        <v>45139</v>
      </c>
      <c r="B71" s="58" t="s">
        <v>257</v>
      </c>
      <c r="C71" s="58"/>
      <c r="D71" s="73" t="s">
        <v>219</v>
      </c>
      <c r="E71" s="82">
        <v>214.85</v>
      </c>
      <c r="F71" s="59"/>
      <c r="G71" s="234"/>
      <c r="H71" s="235"/>
      <c r="I71" s="281"/>
      <c r="J71" s="282"/>
      <c r="K71" s="282"/>
      <c r="L71" s="282"/>
      <c r="M71" s="282"/>
      <c r="N71" s="282"/>
      <c r="O71" s="282"/>
      <c r="P71" s="274"/>
      <c r="Q71" s="274"/>
      <c r="R71" s="236"/>
      <c r="S71" s="236"/>
      <c r="T71" s="236"/>
      <c r="U71" s="236"/>
      <c r="V71" s="236"/>
      <c r="W71" s="92">
        <v>214.85</v>
      </c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67"/>
      <c r="AT71" s="267"/>
      <c r="AU71" s="267"/>
      <c r="AV71" s="267"/>
      <c r="AW71" s="267"/>
      <c r="AX71" s="270"/>
      <c r="AY71" s="270"/>
      <c r="AZ71" s="270"/>
      <c r="BA71" s="270"/>
      <c r="BB71" s="270"/>
      <c r="BC71" s="270"/>
      <c r="BD71" s="271"/>
      <c r="BE71" s="222"/>
      <c r="BF71" s="223"/>
      <c r="BG71" s="150"/>
    </row>
    <row r="72" spans="1:59" x14ac:dyDescent="0.3">
      <c r="A72" s="215">
        <v>45169</v>
      </c>
      <c r="B72" s="58" t="s">
        <v>260</v>
      </c>
      <c r="C72" s="58"/>
      <c r="D72" s="73" t="s">
        <v>219</v>
      </c>
      <c r="E72" s="82">
        <v>60.4</v>
      </c>
      <c r="F72" s="5"/>
      <c r="G72" s="82"/>
      <c r="H72" s="83"/>
      <c r="I72" s="279"/>
      <c r="J72" s="280"/>
      <c r="K72" s="280"/>
      <c r="L72" s="280"/>
      <c r="M72" s="280"/>
      <c r="N72" s="280"/>
      <c r="O72" s="280"/>
      <c r="P72" s="273"/>
      <c r="Q72" s="273"/>
      <c r="R72" s="87"/>
      <c r="S72" s="87"/>
      <c r="T72" s="87"/>
      <c r="U72" s="87"/>
      <c r="V72" s="87"/>
      <c r="W72" s="92"/>
      <c r="X72" s="92">
        <v>60.4</v>
      </c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67"/>
      <c r="AT72" s="267"/>
      <c r="AU72" s="267"/>
      <c r="AV72" s="267"/>
      <c r="AW72" s="267"/>
      <c r="AX72" s="270"/>
      <c r="AY72" s="270"/>
      <c r="AZ72" s="270"/>
      <c r="BA72" s="270"/>
      <c r="BB72" s="270"/>
      <c r="BC72" s="270"/>
      <c r="BD72" s="271"/>
      <c r="BE72" s="50"/>
      <c r="BF72" s="15"/>
      <c r="BG72" s="11"/>
    </row>
    <row r="73" spans="1:59" x14ac:dyDescent="0.3">
      <c r="A73" s="215">
        <v>45169</v>
      </c>
      <c r="B73" s="58" t="s">
        <v>191</v>
      </c>
      <c r="C73" s="58"/>
      <c r="D73" s="73" t="s">
        <v>219</v>
      </c>
      <c r="E73" s="82">
        <v>56.19</v>
      </c>
      <c r="F73" s="5"/>
      <c r="G73" s="82"/>
      <c r="H73" s="83"/>
      <c r="I73" s="279"/>
      <c r="J73" s="280"/>
      <c r="K73" s="280"/>
      <c r="L73" s="280"/>
      <c r="M73" s="280"/>
      <c r="N73" s="280"/>
      <c r="O73" s="280"/>
      <c r="P73" s="273"/>
      <c r="Q73" s="273"/>
      <c r="R73" s="87"/>
      <c r="S73" s="87"/>
      <c r="T73" s="87"/>
      <c r="U73" s="87"/>
      <c r="V73" s="87"/>
      <c r="W73" s="92"/>
      <c r="X73" s="92"/>
      <c r="Y73" s="92">
        <v>56.19</v>
      </c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67"/>
      <c r="AT73" s="267"/>
      <c r="AU73" s="267"/>
      <c r="AV73" s="267"/>
      <c r="AW73" s="267"/>
      <c r="AX73" s="270"/>
      <c r="AY73" s="270"/>
      <c r="AZ73" s="270"/>
      <c r="BA73" s="270"/>
      <c r="BB73" s="270"/>
      <c r="BC73" s="270"/>
      <c r="BD73" s="271"/>
      <c r="BE73" s="50"/>
      <c r="BF73" s="15"/>
      <c r="BG73" s="11"/>
    </row>
    <row r="74" spans="1:59" x14ac:dyDescent="0.3">
      <c r="A74" s="215">
        <v>45169</v>
      </c>
      <c r="B74" s="58" t="s">
        <v>191</v>
      </c>
      <c r="C74" s="58"/>
      <c r="D74" s="73" t="s">
        <v>219</v>
      </c>
      <c r="E74" s="82">
        <v>70.97</v>
      </c>
      <c r="F74" s="5"/>
      <c r="G74" s="217"/>
      <c r="H74" s="83"/>
      <c r="I74" s="279"/>
      <c r="J74" s="280"/>
      <c r="K74" s="280"/>
      <c r="L74" s="280"/>
      <c r="M74" s="280"/>
      <c r="N74" s="280"/>
      <c r="O74" s="280"/>
      <c r="P74" s="273"/>
      <c r="Q74" s="273"/>
      <c r="R74" s="87"/>
      <c r="S74" s="87"/>
      <c r="T74" s="87"/>
      <c r="U74" s="87"/>
      <c r="V74" s="87"/>
      <c r="W74" s="92"/>
      <c r="X74" s="92"/>
      <c r="Y74" s="92">
        <v>70.97</v>
      </c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67"/>
      <c r="AT74" s="267"/>
      <c r="AU74" s="267"/>
      <c r="AV74" s="267"/>
      <c r="AW74" s="267"/>
      <c r="AX74" s="270"/>
      <c r="AY74" s="270"/>
      <c r="AZ74" s="270"/>
      <c r="BA74" s="270"/>
      <c r="BB74" s="270"/>
      <c r="BC74" s="270"/>
      <c r="BD74" s="271"/>
      <c r="BE74" s="50"/>
      <c r="BF74" s="15"/>
      <c r="BG74" s="11"/>
    </row>
    <row r="75" spans="1:59" x14ac:dyDescent="0.3">
      <c r="A75" s="215">
        <v>45169</v>
      </c>
      <c r="B75" s="58" t="s">
        <v>261</v>
      </c>
      <c r="C75" s="58"/>
      <c r="D75" s="73" t="s">
        <v>219</v>
      </c>
      <c r="E75" s="82">
        <v>268.85000000000002</v>
      </c>
      <c r="F75" s="5"/>
      <c r="G75" s="217"/>
      <c r="H75" s="83"/>
      <c r="I75" s="279"/>
      <c r="J75" s="280"/>
      <c r="K75" s="280"/>
      <c r="L75" s="280"/>
      <c r="M75" s="280"/>
      <c r="N75" s="280"/>
      <c r="O75" s="280"/>
      <c r="P75" s="273"/>
      <c r="Q75" s="273"/>
      <c r="R75" s="87"/>
      <c r="S75" s="87"/>
      <c r="T75" s="87"/>
      <c r="U75" s="87"/>
      <c r="V75" s="87"/>
      <c r="W75" s="92">
        <v>268.85000000000002</v>
      </c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67"/>
      <c r="AT75" s="267"/>
      <c r="AU75" s="267"/>
      <c r="AV75" s="267"/>
      <c r="AW75" s="267"/>
      <c r="AX75" s="270"/>
      <c r="AY75" s="270"/>
      <c r="AZ75" s="270"/>
      <c r="BA75" s="270"/>
      <c r="BB75" s="270"/>
      <c r="BC75" s="270"/>
      <c r="BD75" s="271"/>
      <c r="BE75" s="50"/>
      <c r="BF75" s="15"/>
      <c r="BG75" s="11"/>
    </row>
    <row r="76" spans="1:59" x14ac:dyDescent="0.3">
      <c r="A76" s="215">
        <v>45169</v>
      </c>
      <c r="B76" s="58" t="s">
        <v>260</v>
      </c>
      <c r="C76" s="58"/>
      <c r="D76" s="73" t="s">
        <v>219</v>
      </c>
      <c r="E76" s="82">
        <v>60.4</v>
      </c>
      <c r="F76" s="217"/>
      <c r="G76" s="217"/>
      <c r="H76" s="83"/>
      <c r="I76" s="279"/>
      <c r="J76" s="280"/>
      <c r="K76" s="280"/>
      <c r="L76" s="280"/>
      <c r="M76" s="280"/>
      <c r="N76" s="280"/>
      <c r="O76" s="280"/>
      <c r="P76" s="273"/>
      <c r="Q76" s="273"/>
      <c r="R76" s="87"/>
      <c r="S76" s="87"/>
      <c r="T76" s="87"/>
      <c r="U76" s="87"/>
      <c r="V76" s="87"/>
      <c r="W76" s="92"/>
      <c r="X76" s="92">
        <v>60.4</v>
      </c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67"/>
      <c r="AT76" s="267"/>
      <c r="AU76" s="267"/>
      <c r="AV76" s="267"/>
      <c r="AW76" s="267"/>
      <c r="AX76" s="270"/>
      <c r="AY76" s="270"/>
      <c r="AZ76" s="270"/>
      <c r="BA76" s="270"/>
      <c r="BB76" s="270"/>
      <c r="BC76" s="270"/>
      <c r="BD76" s="271"/>
      <c r="BE76" s="50"/>
      <c r="BF76" s="15"/>
      <c r="BG76" s="11"/>
    </row>
    <row r="77" spans="1:59" x14ac:dyDescent="0.3">
      <c r="A77" s="215">
        <v>45139</v>
      </c>
      <c r="B77" s="58" t="s">
        <v>265</v>
      </c>
      <c r="C77" s="58"/>
      <c r="D77" s="73">
        <v>486</v>
      </c>
      <c r="E77" s="82"/>
      <c r="F77" s="217"/>
      <c r="G77" s="217">
        <v>50</v>
      </c>
      <c r="H77" s="83"/>
      <c r="I77" s="279"/>
      <c r="J77" s="280"/>
      <c r="K77" s="280"/>
      <c r="L77" s="280"/>
      <c r="M77" s="280"/>
      <c r="N77" s="280"/>
      <c r="O77" s="280"/>
      <c r="P77" s="273"/>
      <c r="Q77" s="273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67"/>
      <c r="AT77" s="267"/>
      <c r="AU77" s="267"/>
      <c r="AV77" s="267">
        <v>50</v>
      </c>
      <c r="AW77" s="267"/>
      <c r="AX77" s="270"/>
      <c r="AY77" s="270"/>
      <c r="AZ77" s="270"/>
      <c r="BA77" s="270"/>
      <c r="BB77" s="270"/>
      <c r="BC77" s="270"/>
      <c r="BD77" s="271"/>
      <c r="BE77" s="50"/>
      <c r="BF77" s="15"/>
      <c r="BG77" s="11"/>
    </row>
    <row r="78" spans="1:59" x14ac:dyDescent="0.3">
      <c r="A78" s="215">
        <v>45139</v>
      </c>
      <c r="B78" s="58" t="s">
        <v>266</v>
      </c>
      <c r="C78" s="58"/>
      <c r="D78" s="73">
        <v>487</v>
      </c>
      <c r="E78" s="82"/>
      <c r="F78" s="59"/>
      <c r="G78" s="217">
        <v>35</v>
      </c>
      <c r="H78" s="83"/>
      <c r="I78" s="279"/>
      <c r="J78" s="280"/>
      <c r="K78" s="280"/>
      <c r="L78" s="280"/>
      <c r="M78" s="280"/>
      <c r="N78" s="280"/>
      <c r="O78" s="280"/>
      <c r="P78" s="273"/>
      <c r="Q78" s="273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67"/>
      <c r="AT78" s="267"/>
      <c r="AU78" s="267"/>
      <c r="AV78" s="267">
        <v>35</v>
      </c>
      <c r="AW78" s="267"/>
      <c r="AX78" s="270"/>
      <c r="AY78" s="270"/>
      <c r="AZ78" s="270"/>
      <c r="BA78" s="270"/>
      <c r="BB78" s="270"/>
      <c r="BC78" s="270"/>
      <c r="BD78" s="271"/>
      <c r="BE78" s="50"/>
      <c r="BF78" s="15"/>
      <c r="BG78" s="11"/>
    </row>
    <row r="79" spans="1:59" x14ac:dyDescent="0.3">
      <c r="A79" s="215">
        <v>45139</v>
      </c>
      <c r="B79" s="58" t="s">
        <v>265</v>
      </c>
      <c r="C79" s="58"/>
      <c r="D79" s="73">
        <v>488</v>
      </c>
      <c r="E79" s="82"/>
      <c r="F79" s="217"/>
      <c r="G79" s="217">
        <v>25</v>
      </c>
      <c r="H79" s="83"/>
      <c r="I79" s="279"/>
      <c r="J79" s="280"/>
      <c r="K79" s="280"/>
      <c r="L79" s="280"/>
      <c r="M79" s="280"/>
      <c r="N79" s="280"/>
      <c r="O79" s="280"/>
      <c r="P79" s="273"/>
      <c r="Q79" s="273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67"/>
      <c r="AT79" s="267"/>
      <c r="AU79" s="267"/>
      <c r="AV79" s="267">
        <v>25</v>
      </c>
      <c r="AW79" s="267"/>
      <c r="AX79" s="270"/>
      <c r="AY79" s="270"/>
      <c r="AZ79" s="270"/>
      <c r="BA79" s="270"/>
      <c r="BB79" s="270"/>
      <c r="BC79" s="270"/>
      <c r="BD79" s="271"/>
      <c r="BE79" s="222"/>
      <c r="BF79" s="223"/>
      <c r="BG79" s="11"/>
    </row>
    <row r="80" spans="1:59" x14ac:dyDescent="0.3">
      <c r="A80" s="215">
        <v>45139</v>
      </c>
      <c r="B80" s="58" t="s">
        <v>265</v>
      </c>
      <c r="C80" s="58"/>
      <c r="D80" s="73">
        <v>489</v>
      </c>
      <c r="E80" s="82"/>
      <c r="F80" s="59"/>
      <c r="G80" s="217">
        <v>20</v>
      </c>
      <c r="H80" s="83"/>
      <c r="I80" s="279"/>
      <c r="J80" s="280"/>
      <c r="K80" s="280"/>
      <c r="L80" s="280"/>
      <c r="M80" s="280"/>
      <c r="N80" s="280"/>
      <c r="O80" s="280"/>
      <c r="P80" s="273"/>
      <c r="Q80" s="273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67"/>
      <c r="AT80" s="267"/>
      <c r="AU80" s="267"/>
      <c r="AV80" s="267">
        <v>20</v>
      </c>
      <c r="AW80" s="267"/>
      <c r="AX80" s="270"/>
      <c r="AY80" s="270"/>
      <c r="AZ80" s="270"/>
      <c r="BA80" s="270"/>
      <c r="BB80" s="270"/>
      <c r="BC80" s="270"/>
      <c r="BD80" s="271"/>
      <c r="BE80" s="50">
        <f>SUM(W68:BD80)</f>
        <v>988.81999999999994</v>
      </c>
      <c r="BF80" s="15">
        <f>SUM(I68:V80)</f>
        <v>1496.75</v>
      </c>
      <c r="BG80" s="11"/>
    </row>
    <row r="81" spans="1:59" x14ac:dyDescent="0.3">
      <c r="A81" s="215"/>
      <c r="B81" s="58"/>
      <c r="C81" s="58"/>
      <c r="D81" s="73"/>
      <c r="E81" s="214"/>
      <c r="F81" s="217"/>
      <c r="G81" s="5"/>
      <c r="H81" s="83"/>
      <c r="I81" s="279"/>
      <c r="J81" s="280"/>
      <c r="K81" s="280"/>
      <c r="L81" s="280"/>
      <c r="M81" s="280"/>
      <c r="N81" s="280"/>
      <c r="O81" s="280"/>
      <c r="P81" s="273"/>
      <c r="Q81" s="273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67"/>
      <c r="AT81" s="267"/>
      <c r="AU81" s="267"/>
      <c r="AV81" s="267"/>
      <c r="AW81" s="267"/>
      <c r="AX81" s="270"/>
      <c r="AY81" s="270"/>
      <c r="AZ81" s="270"/>
      <c r="BA81" s="270"/>
      <c r="BB81" s="270"/>
      <c r="BC81" s="270"/>
      <c r="BD81" s="271"/>
      <c r="BE81" s="222"/>
      <c r="BF81" s="223"/>
      <c r="BG81" s="11"/>
    </row>
    <row r="82" spans="1:59" x14ac:dyDescent="0.3">
      <c r="A82" s="215"/>
      <c r="B82" s="58"/>
      <c r="C82" s="58"/>
      <c r="D82" s="73"/>
      <c r="E82" s="82"/>
      <c r="F82" s="217"/>
      <c r="G82" s="5"/>
      <c r="H82" s="83"/>
      <c r="I82" s="279"/>
      <c r="J82" s="280"/>
      <c r="K82" s="280"/>
      <c r="L82" s="280"/>
      <c r="M82" s="280"/>
      <c r="N82" s="280"/>
      <c r="O82" s="280"/>
      <c r="P82" s="273"/>
      <c r="Q82" s="273"/>
      <c r="R82" s="87"/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67"/>
      <c r="AT82" s="267"/>
      <c r="AU82" s="267"/>
      <c r="AV82" s="267"/>
      <c r="AW82" s="267"/>
      <c r="AX82" s="270"/>
      <c r="AY82" s="270"/>
      <c r="AZ82" s="270"/>
      <c r="BA82" s="270"/>
      <c r="BB82" s="270"/>
      <c r="BC82" s="270"/>
      <c r="BD82" s="271"/>
      <c r="BE82" s="222"/>
      <c r="BF82" s="223"/>
      <c r="BG82" s="11"/>
    </row>
    <row r="83" spans="1:59" x14ac:dyDescent="0.3">
      <c r="A83" s="215"/>
      <c r="B83" s="58"/>
      <c r="C83" s="58"/>
      <c r="D83" s="73"/>
      <c r="E83" s="82"/>
      <c r="F83" s="217"/>
      <c r="G83" s="217"/>
      <c r="H83" s="83"/>
      <c r="I83" s="279"/>
      <c r="J83" s="280"/>
      <c r="K83" s="280"/>
      <c r="L83" s="280"/>
      <c r="M83" s="280"/>
      <c r="N83" s="280"/>
      <c r="O83" s="280"/>
      <c r="P83" s="273"/>
      <c r="Q83" s="273"/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67"/>
      <c r="AT83" s="267"/>
      <c r="AU83" s="267"/>
      <c r="AV83" s="267"/>
      <c r="AW83" s="267"/>
      <c r="AX83" s="270"/>
      <c r="AY83" s="270"/>
      <c r="AZ83" s="270"/>
      <c r="BA83" s="270"/>
      <c r="BB83" s="270"/>
      <c r="BC83" s="270"/>
      <c r="BD83" s="271"/>
      <c r="BE83" s="222"/>
      <c r="BF83" s="223"/>
      <c r="BG83" s="11"/>
    </row>
    <row r="84" spans="1:59" x14ac:dyDescent="0.3">
      <c r="A84" s="215"/>
      <c r="B84" s="58"/>
      <c r="C84" s="58"/>
      <c r="D84" s="73"/>
      <c r="E84" s="82"/>
      <c r="F84" s="217"/>
      <c r="G84" s="217"/>
      <c r="H84" s="83"/>
      <c r="I84" s="279"/>
      <c r="J84" s="280"/>
      <c r="K84" s="280"/>
      <c r="L84" s="280"/>
      <c r="M84" s="280"/>
      <c r="N84" s="280"/>
      <c r="O84" s="280"/>
      <c r="P84" s="273"/>
      <c r="Q84" s="273"/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67"/>
      <c r="AT84" s="267"/>
      <c r="AU84" s="267"/>
      <c r="AV84" s="267"/>
      <c r="AW84" s="267"/>
      <c r="AX84" s="270"/>
      <c r="AY84" s="270"/>
      <c r="AZ84" s="270"/>
      <c r="BA84" s="270"/>
      <c r="BB84" s="270"/>
      <c r="BC84" s="270"/>
      <c r="BD84" s="271"/>
      <c r="BE84" s="222"/>
      <c r="BF84" s="223"/>
      <c r="BG84" s="11"/>
    </row>
    <row r="85" spans="1:59" x14ac:dyDescent="0.3">
      <c r="A85" s="215"/>
      <c r="B85" s="58"/>
      <c r="C85" s="58"/>
      <c r="D85" s="73"/>
      <c r="E85" s="82"/>
      <c r="F85" s="217"/>
      <c r="G85" s="217"/>
      <c r="H85" s="83"/>
      <c r="I85" s="279"/>
      <c r="J85" s="280"/>
      <c r="K85" s="280"/>
      <c r="L85" s="280"/>
      <c r="M85" s="280"/>
      <c r="N85" s="280"/>
      <c r="O85" s="280"/>
      <c r="P85" s="273"/>
      <c r="Q85" s="273"/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67"/>
      <c r="AT85" s="267"/>
      <c r="AU85" s="267"/>
      <c r="AV85" s="267"/>
      <c r="AW85" s="267"/>
      <c r="AX85" s="270"/>
      <c r="AY85" s="270"/>
      <c r="AZ85" s="270"/>
      <c r="BA85" s="270"/>
      <c r="BB85" s="270"/>
      <c r="BC85" s="270"/>
      <c r="BD85" s="271"/>
      <c r="BE85" s="222"/>
      <c r="BF85" s="223"/>
      <c r="BG85" s="11"/>
    </row>
    <row r="86" spans="1:59" x14ac:dyDescent="0.3">
      <c r="A86" s="215"/>
      <c r="B86" s="58"/>
      <c r="C86" s="58"/>
      <c r="D86" s="73"/>
      <c r="E86" s="82"/>
      <c r="F86" s="217"/>
      <c r="G86" s="217"/>
      <c r="H86" s="83"/>
      <c r="I86" s="279"/>
      <c r="J86" s="280"/>
      <c r="K86" s="280"/>
      <c r="L86" s="280"/>
      <c r="M86" s="280"/>
      <c r="N86" s="280"/>
      <c r="O86" s="280"/>
      <c r="P86" s="273"/>
      <c r="Q86" s="273"/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67"/>
      <c r="AT86" s="267"/>
      <c r="AU86" s="267"/>
      <c r="AV86" s="267"/>
      <c r="AW86" s="267"/>
      <c r="AX86" s="270"/>
      <c r="AY86" s="270"/>
      <c r="AZ86" s="270"/>
      <c r="BA86" s="270"/>
      <c r="BB86" s="270"/>
      <c r="BC86" s="270"/>
      <c r="BD86" s="271"/>
      <c r="BE86" s="50"/>
      <c r="BF86" s="15"/>
      <c r="BG86" s="11"/>
    </row>
    <row r="87" spans="1:59" x14ac:dyDescent="0.3">
      <c r="A87" s="215"/>
      <c r="B87" s="58"/>
      <c r="C87" s="58"/>
      <c r="D87" s="73"/>
      <c r="E87" s="82"/>
      <c r="F87" s="59"/>
      <c r="G87" s="59"/>
      <c r="H87" s="83"/>
      <c r="I87" s="279"/>
      <c r="J87" s="280"/>
      <c r="K87" s="280"/>
      <c r="L87" s="280"/>
      <c r="M87" s="280"/>
      <c r="N87" s="280"/>
      <c r="O87" s="280"/>
      <c r="P87" s="273"/>
      <c r="Q87" s="273"/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67"/>
      <c r="AT87" s="267"/>
      <c r="AU87" s="267"/>
      <c r="AV87" s="267"/>
      <c r="AW87" s="267"/>
      <c r="AX87" s="270"/>
      <c r="AY87" s="270"/>
      <c r="AZ87" s="270"/>
      <c r="BA87" s="270"/>
      <c r="BB87" s="270"/>
      <c r="BC87" s="270"/>
      <c r="BD87" s="271"/>
      <c r="BE87" s="50"/>
      <c r="BF87" s="15"/>
      <c r="BG87" s="11"/>
    </row>
    <row r="88" spans="1:59" x14ac:dyDescent="0.3">
      <c r="A88" s="215"/>
      <c r="B88" s="58"/>
      <c r="C88" s="58"/>
      <c r="D88" s="73"/>
      <c r="E88" s="82"/>
      <c r="F88" s="59"/>
      <c r="G88" s="217"/>
      <c r="H88" s="83"/>
      <c r="I88" s="279"/>
      <c r="J88" s="280"/>
      <c r="K88" s="280"/>
      <c r="L88" s="280"/>
      <c r="M88" s="280"/>
      <c r="N88" s="280"/>
      <c r="O88" s="280"/>
      <c r="P88" s="273"/>
      <c r="Q88" s="273"/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67"/>
      <c r="AT88" s="267"/>
      <c r="AU88" s="267"/>
      <c r="AV88" s="267"/>
      <c r="AW88" s="267"/>
      <c r="AX88" s="270"/>
      <c r="AY88" s="270"/>
      <c r="AZ88" s="270"/>
      <c r="BA88" s="270"/>
      <c r="BB88" s="270"/>
      <c r="BC88" s="270"/>
      <c r="BD88" s="271"/>
      <c r="BE88" s="50"/>
      <c r="BF88" s="15"/>
      <c r="BG88" s="11"/>
    </row>
    <row r="89" spans="1:59" x14ac:dyDescent="0.3">
      <c r="A89" s="215"/>
      <c r="B89" s="58"/>
      <c r="C89" s="58"/>
      <c r="D89" s="73"/>
      <c r="E89" s="82"/>
      <c r="F89" s="59"/>
      <c r="G89" s="217"/>
      <c r="H89" s="83"/>
      <c r="I89" s="279"/>
      <c r="J89" s="280"/>
      <c r="K89" s="280"/>
      <c r="L89" s="280"/>
      <c r="M89" s="280"/>
      <c r="N89" s="280"/>
      <c r="O89" s="280"/>
      <c r="P89" s="273"/>
      <c r="Q89" s="273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/>
      <c r="AN89" s="92"/>
      <c r="AO89" s="92"/>
      <c r="AP89" s="92"/>
      <c r="AQ89" s="92"/>
      <c r="AR89" s="92"/>
      <c r="AS89" s="267"/>
      <c r="AT89" s="267"/>
      <c r="AU89" s="267"/>
      <c r="AV89" s="267"/>
      <c r="AW89" s="267"/>
      <c r="AX89" s="270"/>
      <c r="AY89" s="270"/>
      <c r="AZ89" s="270"/>
      <c r="BA89" s="270"/>
      <c r="BB89" s="270"/>
      <c r="BC89" s="270"/>
      <c r="BD89" s="271"/>
      <c r="BE89" s="50"/>
      <c r="BF89" s="15"/>
      <c r="BG89" s="11"/>
    </row>
    <row r="90" spans="1:59" x14ac:dyDescent="0.3">
      <c r="A90" s="215"/>
      <c r="B90" s="58"/>
      <c r="C90" s="58"/>
      <c r="D90" s="73"/>
      <c r="E90" s="82"/>
      <c r="F90" s="217"/>
      <c r="G90" s="5"/>
      <c r="H90" s="83"/>
      <c r="I90" s="279"/>
      <c r="J90" s="280"/>
      <c r="K90" s="280"/>
      <c r="L90" s="280"/>
      <c r="M90" s="280"/>
      <c r="N90" s="280"/>
      <c r="O90" s="280"/>
      <c r="P90" s="273"/>
      <c r="Q90" s="273"/>
      <c r="R90" s="87"/>
      <c r="S90" s="87"/>
      <c r="T90" s="87"/>
      <c r="U90" s="87"/>
      <c r="V90" s="87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67"/>
      <c r="AT90" s="267"/>
      <c r="AU90" s="267"/>
      <c r="AV90" s="267"/>
      <c r="AW90" s="267"/>
      <c r="AX90" s="270"/>
      <c r="AY90" s="270"/>
      <c r="AZ90" s="270"/>
      <c r="BA90" s="270"/>
      <c r="BB90" s="270"/>
      <c r="BC90" s="270"/>
      <c r="BD90" s="271"/>
      <c r="BE90" s="222"/>
      <c r="BF90" s="223"/>
      <c r="BG90" s="11"/>
    </row>
    <row r="91" spans="1:59" x14ac:dyDescent="0.3">
      <c r="A91" s="215"/>
      <c r="B91" s="58"/>
      <c r="C91" s="58"/>
      <c r="D91" s="73"/>
      <c r="E91" s="82"/>
      <c r="F91" s="217"/>
      <c r="G91" s="5"/>
      <c r="H91" s="83"/>
      <c r="I91" s="279"/>
      <c r="J91" s="280"/>
      <c r="K91" s="280"/>
      <c r="L91" s="280"/>
      <c r="M91" s="280"/>
      <c r="N91" s="280"/>
      <c r="O91" s="280"/>
      <c r="P91" s="273"/>
      <c r="Q91" s="273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67"/>
      <c r="AT91" s="267"/>
      <c r="AU91" s="267"/>
      <c r="AV91" s="267"/>
      <c r="AW91" s="267"/>
      <c r="AX91" s="270"/>
      <c r="AY91" s="270"/>
      <c r="AZ91" s="270"/>
      <c r="BA91" s="270"/>
      <c r="BB91" s="270"/>
      <c r="BC91" s="270"/>
      <c r="BD91" s="271"/>
      <c r="BE91" s="222"/>
      <c r="BF91" s="223"/>
      <c r="BG91" s="11"/>
    </row>
    <row r="92" spans="1:59" x14ac:dyDescent="0.3">
      <c r="A92" s="215"/>
      <c r="B92" s="58"/>
      <c r="C92" s="58"/>
      <c r="D92" s="73"/>
      <c r="E92" s="82"/>
      <c r="F92" s="217"/>
      <c r="G92" s="5"/>
      <c r="H92" s="83"/>
      <c r="I92" s="279"/>
      <c r="J92" s="280"/>
      <c r="K92" s="280"/>
      <c r="L92" s="280"/>
      <c r="M92" s="280"/>
      <c r="N92" s="280"/>
      <c r="O92" s="280"/>
      <c r="P92" s="273"/>
      <c r="Q92" s="273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67"/>
      <c r="AT92" s="267"/>
      <c r="AU92" s="267"/>
      <c r="AV92" s="267"/>
      <c r="AW92" s="267"/>
      <c r="AX92" s="270"/>
      <c r="AY92" s="270"/>
      <c r="AZ92" s="270"/>
      <c r="BA92" s="270"/>
      <c r="BB92" s="270"/>
      <c r="BC92" s="270"/>
      <c r="BD92" s="271"/>
      <c r="BE92" s="222"/>
      <c r="BF92" s="223"/>
      <c r="BG92" s="11"/>
    </row>
    <row r="93" spans="1:59" x14ac:dyDescent="0.3">
      <c r="A93" s="215"/>
      <c r="B93" s="58"/>
      <c r="C93" s="58"/>
      <c r="D93" s="73"/>
      <c r="E93" s="82"/>
      <c r="F93" s="59"/>
      <c r="G93" s="5"/>
      <c r="H93" s="83"/>
      <c r="I93" s="279"/>
      <c r="J93" s="280"/>
      <c r="K93" s="280"/>
      <c r="L93" s="280"/>
      <c r="M93" s="280"/>
      <c r="N93" s="280"/>
      <c r="O93" s="280"/>
      <c r="P93" s="273"/>
      <c r="Q93" s="273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67"/>
      <c r="AT93" s="267"/>
      <c r="AU93" s="267"/>
      <c r="AV93" s="267"/>
      <c r="AW93" s="267"/>
      <c r="AX93" s="270"/>
      <c r="AY93" s="270"/>
      <c r="AZ93" s="270"/>
      <c r="BA93" s="270"/>
      <c r="BB93" s="270"/>
      <c r="BC93" s="270"/>
      <c r="BD93" s="271"/>
      <c r="BE93" s="222"/>
      <c r="BF93" s="223"/>
      <c r="BG93" s="11"/>
    </row>
    <row r="94" spans="1:59" x14ac:dyDescent="0.3">
      <c r="A94" s="215"/>
      <c r="B94" s="58"/>
      <c r="C94" s="58"/>
      <c r="D94" s="73"/>
      <c r="E94" s="214"/>
      <c r="F94" s="217"/>
      <c r="G94" s="217"/>
      <c r="H94" s="83"/>
      <c r="I94" s="279"/>
      <c r="J94" s="280"/>
      <c r="K94" s="280"/>
      <c r="L94" s="280"/>
      <c r="M94" s="280"/>
      <c r="N94" s="280"/>
      <c r="O94" s="280"/>
      <c r="P94" s="273"/>
      <c r="Q94" s="273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67"/>
      <c r="AT94" s="267"/>
      <c r="AU94" s="267"/>
      <c r="AV94" s="267"/>
      <c r="AW94" s="267"/>
      <c r="AX94" s="270"/>
      <c r="AY94" s="270"/>
      <c r="AZ94" s="270"/>
      <c r="BA94" s="270"/>
      <c r="BB94" s="270"/>
      <c r="BC94" s="270"/>
      <c r="BD94" s="271"/>
      <c r="BE94" s="222"/>
      <c r="BF94" s="223"/>
      <c r="BG94" s="11"/>
    </row>
    <row r="95" spans="1:59" x14ac:dyDescent="0.3">
      <c r="A95" s="215"/>
      <c r="B95" s="58"/>
      <c r="C95" s="58"/>
      <c r="D95" s="73"/>
      <c r="E95" s="82"/>
      <c r="F95" s="59"/>
      <c r="G95" s="217"/>
      <c r="H95" s="83"/>
      <c r="I95" s="279"/>
      <c r="J95" s="280"/>
      <c r="K95" s="280"/>
      <c r="L95" s="280"/>
      <c r="M95" s="280"/>
      <c r="N95" s="280"/>
      <c r="O95" s="280"/>
      <c r="P95" s="273"/>
      <c r="Q95" s="273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67"/>
      <c r="AT95" s="267"/>
      <c r="AU95" s="267"/>
      <c r="AV95" s="267"/>
      <c r="AW95" s="267"/>
      <c r="AX95" s="270"/>
      <c r="AY95" s="270"/>
      <c r="AZ95" s="270"/>
      <c r="BA95" s="270"/>
      <c r="BB95" s="270"/>
      <c r="BC95" s="270"/>
      <c r="BD95" s="271"/>
      <c r="BE95" s="222"/>
      <c r="BF95" s="223"/>
      <c r="BG95" s="11"/>
    </row>
    <row r="96" spans="1:59" x14ac:dyDescent="0.3">
      <c r="A96" s="215"/>
      <c r="B96" s="58"/>
      <c r="C96" s="58"/>
      <c r="D96" s="73"/>
      <c r="E96" s="82"/>
      <c r="F96" s="217"/>
      <c r="G96" s="217"/>
      <c r="H96" s="83"/>
      <c r="I96" s="279"/>
      <c r="J96" s="280"/>
      <c r="K96" s="280"/>
      <c r="L96" s="280"/>
      <c r="M96" s="280"/>
      <c r="N96" s="280"/>
      <c r="O96" s="280"/>
      <c r="P96" s="273"/>
      <c r="Q96" s="273"/>
      <c r="R96" s="87"/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67"/>
      <c r="AT96" s="267"/>
      <c r="AU96" s="267"/>
      <c r="AV96" s="267"/>
      <c r="AW96" s="267"/>
      <c r="AX96" s="270"/>
      <c r="AY96" s="270"/>
      <c r="AZ96" s="270"/>
      <c r="BA96" s="270"/>
      <c r="BB96" s="270"/>
      <c r="BC96" s="270"/>
      <c r="BD96" s="271"/>
      <c r="BE96" s="222"/>
      <c r="BF96" s="223"/>
      <c r="BG96" s="11"/>
    </row>
    <row r="97" spans="1:59" x14ac:dyDescent="0.3">
      <c r="A97" s="215"/>
      <c r="B97" s="58"/>
      <c r="C97" s="58"/>
      <c r="D97" s="73"/>
      <c r="E97" s="82"/>
      <c r="F97" s="217"/>
      <c r="G97" s="217"/>
      <c r="H97" s="83"/>
      <c r="I97" s="279"/>
      <c r="J97" s="280"/>
      <c r="K97" s="280"/>
      <c r="L97" s="280"/>
      <c r="M97" s="280"/>
      <c r="N97" s="280"/>
      <c r="O97" s="280"/>
      <c r="P97" s="273"/>
      <c r="Q97" s="273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67"/>
      <c r="AT97" s="267"/>
      <c r="AU97" s="267"/>
      <c r="AV97" s="267"/>
      <c r="AW97" s="267"/>
      <c r="AX97" s="270"/>
      <c r="AY97" s="270"/>
      <c r="AZ97" s="270"/>
      <c r="BA97" s="270"/>
      <c r="BB97" s="270"/>
      <c r="BC97" s="270"/>
      <c r="BD97" s="271"/>
      <c r="BE97" s="50"/>
      <c r="BF97" s="15"/>
      <c r="BG97" s="11"/>
    </row>
    <row r="98" spans="1:59" x14ac:dyDescent="0.3">
      <c r="A98" s="215"/>
      <c r="B98" s="58"/>
      <c r="C98" s="58"/>
      <c r="D98" s="73"/>
      <c r="E98" s="82"/>
      <c r="F98" s="217"/>
      <c r="G98" s="217"/>
      <c r="H98" s="83"/>
      <c r="I98" s="279"/>
      <c r="J98" s="280"/>
      <c r="K98" s="280"/>
      <c r="L98" s="280"/>
      <c r="M98" s="280"/>
      <c r="N98" s="280"/>
      <c r="O98" s="280"/>
      <c r="P98" s="273"/>
      <c r="Q98" s="273"/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67"/>
      <c r="AT98" s="267"/>
      <c r="AU98" s="267"/>
      <c r="AV98" s="267"/>
      <c r="AW98" s="267"/>
      <c r="AX98" s="270"/>
      <c r="AY98" s="270"/>
      <c r="AZ98" s="270"/>
      <c r="BA98" s="270"/>
      <c r="BB98" s="270"/>
      <c r="BC98" s="270"/>
      <c r="BD98" s="271"/>
      <c r="BE98" s="50"/>
      <c r="BF98" s="15"/>
      <c r="BG98" s="11"/>
    </row>
    <row r="99" spans="1:59" x14ac:dyDescent="0.3">
      <c r="A99" s="215"/>
      <c r="B99" s="58"/>
      <c r="C99" s="58"/>
      <c r="D99" s="73"/>
      <c r="E99" s="214"/>
      <c r="F99" s="217"/>
      <c r="G99" s="217"/>
      <c r="H99" s="83"/>
      <c r="I99" s="283"/>
      <c r="J99" s="280"/>
      <c r="K99" s="280"/>
      <c r="L99" s="280"/>
      <c r="M99" s="280"/>
      <c r="N99" s="280"/>
      <c r="O99" s="280"/>
      <c r="P99" s="273"/>
      <c r="Q99" s="273"/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67"/>
      <c r="AT99" s="267"/>
      <c r="AU99" s="267"/>
      <c r="AV99" s="267"/>
      <c r="AW99" s="267"/>
      <c r="AX99" s="270"/>
      <c r="AY99" s="270"/>
      <c r="AZ99" s="270"/>
      <c r="BA99" s="270"/>
      <c r="BB99" s="270"/>
      <c r="BC99" s="270"/>
      <c r="BD99" s="271"/>
      <c r="BE99" s="50"/>
      <c r="BF99" s="15"/>
      <c r="BG99" s="11"/>
    </row>
    <row r="100" spans="1:59" x14ac:dyDescent="0.3">
      <c r="A100" s="215"/>
      <c r="B100" s="58"/>
      <c r="C100" s="58"/>
      <c r="D100" s="73"/>
      <c r="E100" s="214"/>
      <c r="F100" s="217"/>
      <c r="G100" s="59"/>
      <c r="H100" s="83"/>
      <c r="I100" s="281"/>
      <c r="J100" s="280"/>
      <c r="K100" s="280"/>
      <c r="L100" s="280"/>
      <c r="M100" s="280"/>
      <c r="N100" s="280"/>
      <c r="O100" s="280"/>
      <c r="P100" s="273"/>
      <c r="Q100" s="273"/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67"/>
      <c r="AT100" s="267"/>
      <c r="AU100" s="267"/>
      <c r="AV100" s="267"/>
      <c r="AW100" s="267"/>
      <c r="AX100" s="270"/>
      <c r="AY100" s="270"/>
      <c r="AZ100" s="270"/>
      <c r="BA100" s="270"/>
      <c r="BB100" s="270"/>
      <c r="BC100" s="270"/>
      <c r="BD100" s="271"/>
      <c r="BE100" s="50"/>
      <c r="BF100" s="15"/>
      <c r="BG100" s="11"/>
    </row>
    <row r="101" spans="1:59" x14ac:dyDescent="0.3">
      <c r="A101" s="215"/>
      <c r="B101" s="58"/>
      <c r="C101" s="58"/>
      <c r="D101" s="73"/>
      <c r="E101" s="214"/>
      <c r="F101" s="217"/>
      <c r="G101" s="59"/>
      <c r="H101" s="83"/>
      <c r="I101" s="281"/>
      <c r="J101" s="280"/>
      <c r="K101" s="280"/>
      <c r="L101" s="280"/>
      <c r="M101" s="280"/>
      <c r="N101" s="280"/>
      <c r="O101" s="280"/>
      <c r="P101" s="273"/>
      <c r="Q101" s="273"/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67"/>
      <c r="AT101" s="267"/>
      <c r="AU101" s="267"/>
      <c r="AV101" s="267"/>
      <c r="AW101" s="267"/>
      <c r="AX101" s="270"/>
      <c r="AY101" s="270"/>
      <c r="AZ101" s="270"/>
      <c r="BA101" s="270"/>
      <c r="BB101" s="270"/>
      <c r="BC101" s="270"/>
      <c r="BD101" s="271"/>
      <c r="BE101" s="50"/>
      <c r="BF101" s="15"/>
      <c r="BG101" s="11"/>
    </row>
    <row r="102" spans="1:59" x14ac:dyDescent="0.3">
      <c r="A102" s="215"/>
      <c r="B102" s="58"/>
      <c r="C102" s="58"/>
      <c r="D102" s="73"/>
      <c r="E102" s="214"/>
      <c r="F102" s="217"/>
      <c r="G102" s="59"/>
      <c r="H102" s="83"/>
      <c r="I102" s="281"/>
      <c r="J102" s="280"/>
      <c r="K102" s="280"/>
      <c r="L102" s="280"/>
      <c r="M102" s="280"/>
      <c r="N102" s="280"/>
      <c r="O102" s="280"/>
      <c r="P102" s="273"/>
      <c r="Q102" s="273"/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67"/>
      <c r="AT102" s="267"/>
      <c r="AU102" s="267"/>
      <c r="AV102" s="267"/>
      <c r="AW102" s="267"/>
      <c r="AX102" s="270"/>
      <c r="AY102" s="270"/>
      <c r="AZ102" s="270"/>
      <c r="BA102" s="270"/>
      <c r="BB102" s="270"/>
      <c r="BC102" s="270"/>
      <c r="BD102" s="271"/>
      <c r="BE102" s="50"/>
      <c r="BF102" s="15"/>
      <c r="BG102" s="11"/>
    </row>
    <row r="103" spans="1:59" x14ac:dyDescent="0.3">
      <c r="A103" s="215"/>
      <c r="B103" s="58"/>
      <c r="C103" s="58"/>
      <c r="D103" s="73"/>
      <c r="E103" s="82"/>
      <c r="F103" s="217"/>
      <c r="G103" s="5"/>
      <c r="H103" s="83"/>
      <c r="I103" s="279"/>
      <c r="J103" s="280"/>
      <c r="K103" s="280"/>
      <c r="L103" s="280"/>
      <c r="M103" s="280"/>
      <c r="N103" s="280"/>
      <c r="O103" s="280"/>
      <c r="P103" s="273"/>
      <c r="Q103" s="273"/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67"/>
      <c r="AT103" s="267"/>
      <c r="AU103" s="267"/>
      <c r="AV103" s="267"/>
      <c r="AW103" s="267"/>
      <c r="AX103" s="270"/>
      <c r="AY103" s="270"/>
      <c r="AZ103" s="270"/>
      <c r="BA103" s="270"/>
      <c r="BB103" s="270"/>
      <c r="BC103" s="270"/>
      <c r="BD103" s="271"/>
      <c r="BE103" s="222"/>
      <c r="BF103" s="223"/>
      <c r="BG103" s="11"/>
    </row>
    <row r="104" spans="1:59" x14ac:dyDescent="0.3">
      <c r="A104" s="215"/>
      <c r="B104" s="58"/>
      <c r="C104" s="58"/>
      <c r="D104" s="73"/>
      <c r="E104" s="82"/>
      <c r="F104" s="217"/>
      <c r="G104" s="217"/>
      <c r="H104" s="83"/>
      <c r="I104" s="279"/>
      <c r="J104" s="280"/>
      <c r="K104" s="280"/>
      <c r="L104" s="280"/>
      <c r="M104" s="280"/>
      <c r="N104" s="280"/>
      <c r="O104" s="280"/>
      <c r="P104" s="273"/>
      <c r="Q104" s="273"/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67"/>
      <c r="AT104" s="267"/>
      <c r="AU104" s="267"/>
      <c r="AV104" s="267"/>
      <c r="AW104" s="267"/>
      <c r="AX104" s="270"/>
      <c r="AY104" s="270"/>
      <c r="AZ104" s="270"/>
      <c r="BA104" s="270"/>
      <c r="BB104" s="270"/>
      <c r="BC104" s="270"/>
      <c r="BD104" s="271"/>
      <c r="BE104" s="222"/>
      <c r="BF104" s="223"/>
      <c r="BG104" s="11"/>
    </row>
    <row r="105" spans="1:59" x14ac:dyDescent="0.3">
      <c r="A105" s="215"/>
      <c r="B105" s="58"/>
      <c r="C105" s="58"/>
      <c r="D105" s="73"/>
      <c r="E105" s="82"/>
      <c r="F105" s="217"/>
      <c r="G105" s="217"/>
      <c r="H105" s="83"/>
      <c r="I105" s="279"/>
      <c r="J105" s="280"/>
      <c r="K105" s="280"/>
      <c r="L105" s="280"/>
      <c r="M105" s="280"/>
      <c r="N105" s="280"/>
      <c r="O105" s="280"/>
      <c r="P105" s="273"/>
      <c r="Q105" s="273"/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67"/>
      <c r="AT105" s="267"/>
      <c r="AU105" s="267"/>
      <c r="AV105" s="267"/>
      <c r="AW105" s="267"/>
      <c r="AX105" s="270"/>
      <c r="AY105" s="270"/>
      <c r="AZ105" s="270"/>
      <c r="BA105" s="270"/>
      <c r="BB105" s="270"/>
      <c r="BC105" s="270"/>
      <c r="BD105" s="271"/>
      <c r="BE105" s="222"/>
      <c r="BF105" s="223"/>
      <c r="BG105" s="11"/>
    </row>
    <row r="106" spans="1:59" x14ac:dyDescent="0.3">
      <c r="A106" s="215"/>
      <c r="B106" s="58"/>
      <c r="C106" s="58"/>
      <c r="D106" s="73"/>
      <c r="E106" s="82"/>
      <c r="F106" s="217"/>
      <c r="G106" s="217"/>
      <c r="H106" s="83"/>
      <c r="I106" s="279"/>
      <c r="J106" s="280"/>
      <c r="K106" s="280"/>
      <c r="L106" s="280"/>
      <c r="M106" s="280"/>
      <c r="N106" s="280"/>
      <c r="O106" s="280"/>
      <c r="P106" s="273"/>
      <c r="Q106" s="273"/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67"/>
      <c r="AT106" s="267"/>
      <c r="AU106" s="267"/>
      <c r="AV106" s="267"/>
      <c r="AW106" s="267"/>
      <c r="AX106" s="270"/>
      <c r="AY106" s="270"/>
      <c r="AZ106" s="270"/>
      <c r="BA106" s="270"/>
      <c r="BB106" s="270"/>
      <c r="BC106" s="270"/>
      <c r="BD106" s="271"/>
      <c r="BE106" s="222"/>
      <c r="BF106" s="223"/>
      <c r="BG106" s="11"/>
    </row>
    <row r="107" spans="1:59" x14ac:dyDescent="0.3">
      <c r="A107" s="215"/>
      <c r="B107" s="58"/>
      <c r="C107" s="58"/>
      <c r="D107" s="73"/>
      <c r="E107" s="82"/>
      <c r="F107" s="217"/>
      <c r="G107" s="217"/>
      <c r="H107" s="83"/>
      <c r="I107" s="279"/>
      <c r="J107" s="280"/>
      <c r="K107" s="280"/>
      <c r="L107" s="280"/>
      <c r="M107" s="280"/>
      <c r="N107" s="280"/>
      <c r="O107" s="280"/>
      <c r="P107" s="273"/>
      <c r="Q107" s="273"/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67"/>
      <c r="AT107" s="267"/>
      <c r="AU107" s="267"/>
      <c r="AV107" s="267"/>
      <c r="AW107" s="267"/>
      <c r="AX107" s="270"/>
      <c r="AY107" s="270"/>
      <c r="AZ107" s="270"/>
      <c r="BA107" s="270"/>
      <c r="BB107" s="270"/>
      <c r="BC107" s="270"/>
      <c r="BD107" s="271"/>
      <c r="BE107" s="222"/>
      <c r="BF107" s="223"/>
      <c r="BG107" s="11"/>
    </row>
    <row r="108" spans="1:59" x14ac:dyDescent="0.3">
      <c r="A108" s="215"/>
      <c r="B108" s="58"/>
      <c r="C108" s="58"/>
      <c r="D108" s="73"/>
      <c r="E108" s="82"/>
      <c r="F108" s="5"/>
      <c r="G108" s="217"/>
      <c r="H108" s="83"/>
      <c r="I108" s="279"/>
      <c r="J108" s="280"/>
      <c r="K108" s="280"/>
      <c r="L108" s="280"/>
      <c r="M108" s="280"/>
      <c r="N108" s="280"/>
      <c r="O108" s="280"/>
      <c r="P108" s="273"/>
      <c r="Q108" s="273"/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67"/>
      <c r="AT108" s="267"/>
      <c r="AU108" s="267"/>
      <c r="AV108" s="267"/>
      <c r="AW108" s="267"/>
      <c r="AX108" s="270"/>
      <c r="AY108" s="270"/>
      <c r="AZ108" s="270"/>
      <c r="BA108" s="270"/>
      <c r="BB108" s="270"/>
      <c r="BC108" s="270"/>
      <c r="BD108" s="271"/>
      <c r="BE108" s="222"/>
      <c r="BF108" s="223"/>
      <c r="BG108" s="11"/>
    </row>
    <row r="109" spans="1:59" x14ac:dyDescent="0.3">
      <c r="A109" s="215"/>
      <c r="B109" s="58"/>
      <c r="C109" s="58"/>
      <c r="D109" s="73"/>
      <c r="E109" s="82"/>
      <c r="F109" s="5"/>
      <c r="G109" s="59"/>
      <c r="H109" s="83"/>
      <c r="I109" s="279"/>
      <c r="J109" s="280"/>
      <c r="K109" s="280"/>
      <c r="L109" s="280"/>
      <c r="M109" s="280"/>
      <c r="N109" s="280"/>
      <c r="O109" s="280"/>
      <c r="P109" s="273"/>
      <c r="Q109" s="273"/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67"/>
      <c r="AT109" s="267"/>
      <c r="AU109" s="267"/>
      <c r="AV109" s="267"/>
      <c r="AW109" s="267"/>
      <c r="AX109" s="270"/>
      <c r="AY109" s="270"/>
      <c r="AZ109" s="270"/>
      <c r="BA109" s="270"/>
      <c r="BB109" s="270"/>
      <c r="BC109" s="270"/>
      <c r="BD109" s="271"/>
      <c r="BE109" s="222"/>
      <c r="BF109" s="223"/>
      <c r="BG109" s="11"/>
    </row>
    <row r="110" spans="1:59" x14ac:dyDescent="0.3">
      <c r="A110" s="215"/>
      <c r="B110" s="58"/>
      <c r="C110" s="58"/>
      <c r="D110" s="73"/>
      <c r="E110" s="82"/>
      <c r="F110" s="5"/>
      <c r="G110" s="59"/>
      <c r="H110" s="83"/>
      <c r="I110" s="279"/>
      <c r="J110" s="280"/>
      <c r="K110" s="280"/>
      <c r="L110" s="280"/>
      <c r="M110" s="280"/>
      <c r="N110" s="280"/>
      <c r="O110" s="280"/>
      <c r="P110" s="273"/>
      <c r="Q110" s="273"/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67"/>
      <c r="AT110" s="267"/>
      <c r="AU110" s="267"/>
      <c r="AV110" s="267"/>
      <c r="AW110" s="267"/>
      <c r="AX110" s="270"/>
      <c r="AY110" s="270"/>
      <c r="AZ110" s="270"/>
      <c r="BA110" s="270"/>
      <c r="BB110" s="270"/>
      <c r="BC110" s="270"/>
      <c r="BD110" s="271"/>
      <c r="BE110" s="222"/>
      <c r="BF110" s="223"/>
      <c r="BG110" s="11"/>
    </row>
    <row r="111" spans="1:59" x14ac:dyDescent="0.3">
      <c r="A111" s="215"/>
      <c r="B111" s="58"/>
      <c r="C111" s="58"/>
      <c r="D111" s="73"/>
      <c r="E111" s="82"/>
      <c r="F111" s="5"/>
      <c r="G111" s="59"/>
      <c r="H111" s="83"/>
      <c r="I111" s="279"/>
      <c r="J111" s="280"/>
      <c r="K111" s="280"/>
      <c r="L111" s="280"/>
      <c r="M111" s="280"/>
      <c r="N111" s="280"/>
      <c r="O111" s="280"/>
      <c r="P111" s="273"/>
      <c r="Q111" s="273"/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67"/>
      <c r="AT111" s="267"/>
      <c r="AU111" s="267"/>
      <c r="AV111" s="267"/>
      <c r="AW111" s="267"/>
      <c r="AX111" s="270"/>
      <c r="AY111" s="270"/>
      <c r="AZ111" s="270"/>
      <c r="BA111" s="270"/>
      <c r="BB111" s="270"/>
      <c r="BC111" s="270"/>
      <c r="BD111" s="271"/>
      <c r="BE111" s="222"/>
      <c r="BF111" s="223"/>
      <c r="BG111" s="11"/>
    </row>
    <row r="112" spans="1:59" x14ac:dyDescent="0.3">
      <c r="A112" s="215"/>
      <c r="B112" s="58"/>
      <c r="C112" s="58"/>
      <c r="D112" s="73"/>
      <c r="E112" s="82"/>
      <c r="F112" s="5"/>
      <c r="G112" s="217"/>
      <c r="H112" s="83"/>
      <c r="I112" s="279"/>
      <c r="J112" s="280"/>
      <c r="K112" s="280"/>
      <c r="L112" s="280"/>
      <c r="M112" s="280"/>
      <c r="N112" s="280"/>
      <c r="O112" s="280"/>
      <c r="P112" s="273"/>
      <c r="Q112" s="273"/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67"/>
      <c r="AT112" s="267"/>
      <c r="AU112" s="267"/>
      <c r="AV112" s="267"/>
      <c r="AW112" s="267"/>
      <c r="AX112" s="270"/>
      <c r="AY112" s="270"/>
      <c r="AZ112" s="270"/>
      <c r="BA112" s="270"/>
      <c r="BB112" s="270"/>
      <c r="BC112" s="270"/>
      <c r="BD112" s="271"/>
      <c r="BE112" s="222"/>
      <c r="BF112" s="223"/>
      <c r="BG112" s="11"/>
    </row>
    <row r="113" spans="1:59" x14ac:dyDescent="0.3">
      <c r="A113" s="215"/>
      <c r="B113" s="58"/>
      <c r="C113" s="58"/>
      <c r="D113" s="73"/>
      <c r="E113" s="82"/>
      <c r="F113" s="5"/>
      <c r="G113" s="217"/>
      <c r="H113" s="83"/>
      <c r="I113" s="279"/>
      <c r="J113" s="280"/>
      <c r="K113" s="280"/>
      <c r="L113" s="280"/>
      <c r="M113" s="280"/>
      <c r="N113" s="280"/>
      <c r="O113" s="280"/>
      <c r="P113" s="273"/>
      <c r="Q113" s="273"/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67"/>
      <c r="AT113" s="267"/>
      <c r="AU113" s="267"/>
      <c r="AV113" s="267"/>
      <c r="AW113" s="267"/>
      <c r="AX113" s="270"/>
      <c r="AY113" s="270"/>
      <c r="AZ113" s="270"/>
      <c r="BA113" s="270"/>
      <c r="BB113" s="270"/>
      <c r="BC113" s="270"/>
      <c r="BD113" s="271"/>
      <c r="BE113" s="222"/>
      <c r="BF113" s="223"/>
      <c r="BG113" s="11"/>
    </row>
    <row r="114" spans="1:59" x14ac:dyDescent="0.3">
      <c r="A114" s="215"/>
      <c r="B114" s="58"/>
      <c r="C114" s="58"/>
      <c r="D114" s="73"/>
      <c r="E114" s="82"/>
      <c r="F114" s="5"/>
      <c r="G114" s="217"/>
      <c r="H114" s="83"/>
      <c r="I114" s="279"/>
      <c r="J114" s="280"/>
      <c r="K114" s="280"/>
      <c r="L114" s="280"/>
      <c r="M114" s="280"/>
      <c r="N114" s="280"/>
      <c r="O114" s="280"/>
      <c r="P114" s="273"/>
      <c r="Q114" s="273"/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67"/>
      <c r="AT114" s="267"/>
      <c r="AU114" s="267"/>
      <c r="AV114" s="267"/>
      <c r="AW114" s="267"/>
      <c r="AX114" s="270"/>
      <c r="AY114" s="270"/>
      <c r="AZ114" s="270"/>
      <c r="BA114" s="270"/>
      <c r="BB114" s="270"/>
      <c r="BC114" s="270"/>
      <c r="BD114" s="271"/>
      <c r="BE114" s="222"/>
      <c r="BF114" s="223"/>
      <c r="BG114" s="11"/>
    </row>
    <row r="115" spans="1:59" x14ac:dyDescent="0.3">
      <c r="A115" s="215"/>
      <c r="B115" s="58"/>
      <c r="C115" s="58"/>
      <c r="D115" s="73"/>
      <c r="E115" s="82"/>
      <c r="F115" s="5"/>
      <c r="G115" s="217"/>
      <c r="H115" s="83"/>
      <c r="I115" s="279"/>
      <c r="J115" s="280"/>
      <c r="K115" s="280"/>
      <c r="L115" s="280"/>
      <c r="M115" s="280"/>
      <c r="N115" s="280"/>
      <c r="O115" s="280"/>
      <c r="P115" s="273"/>
      <c r="Q115" s="273"/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67"/>
      <c r="AT115" s="267"/>
      <c r="AU115" s="267"/>
      <c r="AV115" s="267"/>
      <c r="AW115" s="267"/>
      <c r="AX115" s="270"/>
      <c r="AY115" s="270"/>
      <c r="AZ115" s="270"/>
      <c r="BA115" s="270"/>
      <c r="BB115" s="270"/>
      <c r="BC115" s="270"/>
      <c r="BD115" s="271"/>
      <c r="BE115" s="50"/>
      <c r="BF115" s="15"/>
      <c r="BG115" s="11"/>
    </row>
    <row r="116" spans="1:59" x14ac:dyDescent="0.3">
      <c r="A116" s="215"/>
      <c r="B116" s="58"/>
      <c r="C116" s="58"/>
      <c r="D116" s="73"/>
      <c r="E116" s="82"/>
      <c r="F116" s="5"/>
      <c r="G116" s="217"/>
      <c r="H116" s="83"/>
      <c r="I116" s="279"/>
      <c r="J116" s="280"/>
      <c r="K116" s="280"/>
      <c r="L116" s="280"/>
      <c r="M116" s="280"/>
      <c r="N116" s="280"/>
      <c r="O116" s="280"/>
      <c r="P116" s="273"/>
      <c r="Q116" s="273"/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67"/>
      <c r="AT116" s="267"/>
      <c r="AU116" s="267"/>
      <c r="AV116" s="267"/>
      <c r="AW116" s="267"/>
      <c r="AX116" s="270"/>
      <c r="AY116" s="270"/>
      <c r="AZ116" s="270"/>
      <c r="BA116" s="270"/>
      <c r="BB116" s="270"/>
      <c r="BC116" s="270"/>
      <c r="BD116" s="271"/>
      <c r="BE116" s="50"/>
      <c r="BF116" s="15"/>
      <c r="BG116" s="11"/>
    </row>
    <row r="117" spans="1:59" x14ac:dyDescent="0.3">
      <c r="A117" s="215"/>
      <c r="B117" s="58"/>
      <c r="C117" s="58"/>
      <c r="D117" s="73"/>
      <c r="E117" s="82"/>
      <c r="F117" s="5"/>
      <c r="G117" s="59"/>
      <c r="H117" s="83"/>
      <c r="I117" s="279"/>
      <c r="J117" s="280"/>
      <c r="K117" s="280"/>
      <c r="L117" s="280"/>
      <c r="M117" s="280"/>
      <c r="N117" s="280"/>
      <c r="O117" s="280"/>
      <c r="P117" s="273"/>
      <c r="Q117" s="273"/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67"/>
      <c r="AT117" s="267"/>
      <c r="AU117" s="267"/>
      <c r="AV117" s="267"/>
      <c r="AW117" s="267"/>
      <c r="AX117" s="270"/>
      <c r="AY117" s="270"/>
      <c r="AZ117" s="270"/>
      <c r="BA117" s="270"/>
      <c r="BB117" s="270"/>
      <c r="BC117" s="270"/>
      <c r="BD117" s="271"/>
      <c r="BE117" s="222"/>
      <c r="BF117" s="223"/>
      <c r="BG117" s="11"/>
    </row>
    <row r="118" spans="1:59" x14ac:dyDescent="0.3">
      <c r="A118" s="215"/>
      <c r="B118" s="58"/>
      <c r="C118" s="58"/>
      <c r="D118" s="73"/>
      <c r="E118" s="82"/>
      <c r="F118" s="5"/>
      <c r="G118" s="59"/>
      <c r="H118" s="83"/>
      <c r="I118" s="279"/>
      <c r="J118" s="280"/>
      <c r="K118" s="280"/>
      <c r="L118" s="280"/>
      <c r="M118" s="280"/>
      <c r="N118" s="280"/>
      <c r="O118" s="280"/>
      <c r="P118" s="273"/>
      <c r="Q118" s="273"/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67"/>
      <c r="AT118" s="267"/>
      <c r="AU118" s="267"/>
      <c r="AV118" s="267"/>
      <c r="AW118" s="267"/>
      <c r="AX118" s="270"/>
      <c r="AY118" s="270"/>
      <c r="AZ118" s="270"/>
      <c r="BA118" s="270"/>
      <c r="BB118" s="270"/>
      <c r="BC118" s="270"/>
      <c r="BD118" s="271"/>
      <c r="BE118" s="222"/>
      <c r="BF118" s="223"/>
      <c r="BG118" s="11"/>
    </row>
    <row r="119" spans="1:59" x14ac:dyDescent="0.3">
      <c r="A119" s="215"/>
      <c r="B119" s="58"/>
      <c r="C119" s="58"/>
      <c r="D119" s="73"/>
      <c r="E119" s="82"/>
      <c r="F119" s="5"/>
      <c r="G119" s="59"/>
      <c r="H119" s="83"/>
      <c r="I119" s="279"/>
      <c r="J119" s="280"/>
      <c r="K119" s="280"/>
      <c r="L119" s="280"/>
      <c r="M119" s="280"/>
      <c r="N119" s="280"/>
      <c r="O119" s="280"/>
      <c r="P119" s="273"/>
      <c r="Q119" s="273"/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67"/>
      <c r="AT119" s="267"/>
      <c r="AU119" s="267"/>
      <c r="AV119" s="267"/>
      <c r="AW119" s="267"/>
      <c r="AX119" s="270"/>
      <c r="AY119" s="270"/>
      <c r="AZ119" s="270"/>
      <c r="BA119" s="270"/>
      <c r="BB119" s="270"/>
      <c r="BC119" s="270"/>
      <c r="BD119" s="271"/>
      <c r="BE119" s="222"/>
      <c r="BF119" s="223"/>
      <c r="BG119" s="11"/>
    </row>
    <row r="120" spans="1:59" x14ac:dyDescent="0.3">
      <c r="A120" s="215"/>
      <c r="B120" s="58"/>
      <c r="C120" s="58"/>
      <c r="D120" s="73"/>
      <c r="E120" s="82"/>
      <c r="F120" s="5"/>
      <c r="G120" s="59"/>
      <c r="H120" s="83"/>
      <c r="I120" s="279"/>
      <c r="J120" s="280"/>
      <c r="K120" s="280"/>
      <c r="L120" s="280"/>
      <c r="M120" s="280"/>
      <c r="N120" s="280"/>
      <c r="O120" s="280"/>
      <c r="P120" s="273"/>
      <c r="Q120" s="273"/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67"/>
      <c r="AT120" s="267"/>
      <c r="AU120" s="267"/>
      <c r="AV120" s="267"/>
      <c r="AW120" s="267"/>
      <c r="AX120" s="270"/>
      <c r="AY120" s="270"/>
      <c r="AZ120" s="270"/>
      <c r="BA120" s="270"/>
      <c r="BB120" s="270"/>
      <c r="BC120" s="270"/>
      <c r="BD120" s="271"/>
      <c r="BE120" s="222"/>
      <c r="BF120" s="223"/>
      <c r="BG120" s="11"/>
    </row>
    <row r="121" spans="1:59" x14ac:dyDescent="0.3">
      <c r="A121" s="215"/>
      <c r="B121" s="58"/>
      <c r="C121" s="58"/>
      <c r="D121" s="73"/>
      <c r="E121" s="82"/>
      <c r="F121" s="5"/>
      <c r="G121" s="59"/>
      <c r="H121" s="83"/>
      <c r="I121" s="279"/>
      <c r="J121" s="280"/>
      <c r="K121" s="280"/>
      <c r="L121" s="280"/>
      <c r="M121" s="280"/>
      <c r="N121" s="280"/>
      <c r="O121" s="280"/>
      <c r="P121" s="273"/>
      <c r="Q121" s="273"/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67"/>
      <c r="AT121" s="267"/>
      <c r="AU121" s="267"/>
      <c r="AV121" s="267"/>
      <c r="AW121" s="267"/>
      <c r="AX121" s="270"/>
      <c r="AY121" s="270"/>
      <c r="AZ121" s="270"/>
      <c r="BA121" s="270"/>
      <c r="BB121" s="270"/>
      <c r="BC121" s="270"/>
      <c r="BD121" s="271"/>
      <c r="BE121" s="50"/>
      <c r="BF121" s="15"/>
      <c r="BG121" s="11"/>
    </row>
    <row r="122" spans="1:59" x14ac:dyDescent="0.3">
      <c r="A122" s="215"/>
      <c r="B122" s="58"/>
      <c r="C122" s="58"/>
      <c r="D122" s="73"/>
      <c r="E122" s="82"/>
      <c r="F122" s="5"/>
      <c r="G122" s="59"/>
      <c r="H122" s="83"/>
      <c r="I122" s="279"/>
      <c r="J122" s="280"/>
      <c r="K122" s="280"/>
      <c r="L122" s="280"/>
      <c r="M122" s="280"/>
      <c r="N122" s="280"/>
      <c r="O122" s="280"/>
      <c r="P122" s="273"/>
      <c r="Q122" s="273"/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67"/>
      <c r="AT122" s="267"/>
      <c r="AU122" s="267"/>
      <c r="AV122" s="267"/>
      <c r="AW122" s="267"/>
      <c r="AX122" s="270"/>
      <c r="AY122" s="270"/>
      <c r="AZ122" s="270"/>
      <c r="BA122" s="270"/>
      <c r="BB122" s="270"/>
      <c r="BC122" s="270"/>
      <c r="BD122" s="271"/>
      <c r="BE122" s="50"/>
      <c r="BF122" s="15"/>
      <c r="BG122" s="11"/>
    </row>
    <row r="123" spans="1:59" x14ac:dyDescent="0.3">
      <c r="A123" s="215"/>
      <c r="B123" s="58"/>
      <c r="C123" s="58"/>
      <c r="D123" s="73"/>
      <c r="E123" s="82"/>
      <c r="F123" s="5"/>
      <c r="G123" s="59"/>
      <c r="H123" s="83"/>
      <c r="I123" s="279"/>
      <c r="J123" s="280"/>
      <c r="K123" s="280"/>
      <c r="L123" s="280"/>
      <c r="M123" s="280"/>
      <c r="N123" s="280"/>
      <c r="O123" s="280"/>
      <c r="P123" s="273"/>
      <c r="Q123" s="273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67"/>
      <c r="AT123" s="267"/>
      <c r="AU123" s="267"/>
      <c r="AV123" s="267"/>
      <c r="AW123" s="267"/>
      <c r="AX123" s="270"/>
      <c r="AY123" s="270"/>
      <c r="AZ123" s="270"/>
      <c r="BA123" s="270"/>
      <c r="BB123" s="270"/>
      <c r="BC123" s="270"/>
      <c r="BD123" s="271"/>
      <c r="BE123" s="50"/>
      <c r="BF123" s="15"/>
      <c r="BG123" s="11"/>
    </row>
    <row r="124" spans="1:59" x14ac:dyDescent="0.3">
      <c r="A124" s="215"/>
      <c r="B124" s="58"/>
      <c r="C124" s="58"/>
      <c r="D124" s="73"/>
      <c r="E124" s="82"/>
      <c r="F124" s="5"/>
      <c r="G124" s="59"/>
      <c r="H124" s="83"/>
      <c r="I124" s="279"/>
      <c r="J124" s="280"/>
      <c r="K124" s="280"/>
      <c r="L124" s="280"/>
      <c r="M124" s="280"/>
      <c r="N124" s="280"/>
      <c r="O124" s="280"/>
      <c r="P124" s="273"/>
      <c r="Q124" s="273"/>
      <c r="R124" s="87"/>
      <c r="S124" s="87"/>
      <c r="T124" s="87"/>
      <c r="U124" s="87"/>
      <c r="V124" s="87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67"/>
      <c r="AT124" s="267"/>
      <c r="AU124" s="267"/>
      <c r="AV124" s="267"/>
      <c r="AW124" s="267"/>
      <c r="AX124" s="270"/>
      <c r="AY124" s="270"/>
      <c r="AZ124" s="270"/>
      <c r="BA124" s="270"/>
      <c r="BB124" s="270"/>
      <c r="BC124" s="270"/>
      <c r="BD124" s="271"/>
      <c r="BE124" s="50"/>
      <c r="BF124" s="15"/>
      <c r="BG124" s="11"/>
    </row>
    <row r="125" spans="1:59" x14ac:dyDescent="0.3">
      <c r="A125" s="215"/>
      <c r="B125" s="58"/>
      <c r="C125" s="58"/>
      <c r="D125" s="73"/>
      <c r="E125" s="82"/>
      <c r="F125" s="5"/>
      <c r="G125" s="59"/>
      <c r="H125" s="83"/>
      <c r="I125" s="279"/>
      <c r="J125" s="280"/>
      <c r="K125" s="280"/>
      <c r="L125" s="280"/>
      <c r="M125" s="280"/>
      <c r="N125" s="280"/>
      <c r="O125" s="280"/>
      <c r="P125" s="273"/>
      <c r="Q125" s="273"/>
      <c r="R125" s="87"/>
      <c r="S125" s="87"/>
      <c r="T125" s="87"/>
      <c r="U125" s="87"/>
      <c r="V125" s="87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67"/>
      <c r="AT125" s="267"/>
      <c r="AU125" s="267"/>
      <c r="AV125" s="267"/>
      <c r="AW125" s="267"/>
      <c r="AX125" s="270"/>
      <c r="AY125" s="270"/>
      <c r="AZ125" s="270"/>
      <c r="BA125" s="270"/>
      <c r="BB125" s="270"/>
      <c r="BC125" s="270"/>
      <c r="BD125" s="271"/>
      <c r="BE125" s="50"/>
      <c r="BF125" s="15"/>
      <c r="BG125" s="11"/>
    </row>
    <row r="126" spans="1:59" x14ac:dyDescent="0.3">
      <c r="A126" s="215"/>
      <c r="B126" s="58"/>
      <c r="C126" s="58"/>
      <c r="D126" s="73"/>
      <c r="E126" s="82"/>
      <c r="F126" s="5"/>
      <c r="G126" s="59"/>
      <c r="H126" s="83"/>
      <c r="I126" s="279"/>
      <c r="J126" s="280"/>
      <c r="K126" s="280"/>
      <c r="L126" s="280"/>
      <c r="M126" s="280"/>
      <c r="N126" s="280"/>
      <c r="O126" s="280"/>
      <c r="P126" s="273"/>
      <c r="Q126" s="273"/>
      <c r="R126" s="87"/>
      <c r="S126" s="87"/>
      <c r="T126" s="87"/>
      <c r="U126" s="87"/>
      <c r="V126" s="87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267"/>
      <c r="AT126" s="267"/>
      <c r="AU126" s="267"/>
      <c r="AV126" s="267"/>
      <c r="AW126" s="267"/>
      <c r="AX126" s="270"/>
      <c r="AY126" s="270"/>
      <c r="AZ126" s="270"/>
      <c r="BA126" s="270"/>
      <c r="BB126" s="270"/>
      <c r="BC126" s="270"/>
      <c r="BD126" s="271"/>
      <c r="BE126" s="222"/>
      <c r="BF126" s="223"/>
      <c r="BG126" s="11"/>
    </row>
    <row r="127" spans="1:59" x14ac:dyDescent="0.3">
      <c r="A127" s="215"/>
      <c r="B127" s="58"/>
      <c r="C127" s="58"/>
      <c r="D127" s="73"/>
      <c r="E127" s="82"/>
      <c r="F127" s="239"/>
      <c r="G127" s="234"/>
      <c r="H127" s="83"/>
      <c r="I127" s="279"/>
      <c r="J127" s="279"/>
      <c r="K127" s="279"/>
      <c r="L127" s="279"/>
      <c r="M127" s="279"/>
      <c r="N127" s="279"/>
      <c r="O127" s="279"/>
      <c r="P127" s="275"/>
      <c r="Q127" s="275"/>
      <c r="R127" s="86"/>
      <c r="S127" s="86"/>
      <c r="T127" s="86"/>
      <c r="U127" s="86"/>
      <c r="V127" s="86"/>
      <c r="W127" s="240"/>
      <c r="X127" s="240"/>
      <c r="Y127" s="240"/>
      <c r="Z127" s="240"/>
      <c r="AA127" s="240"/>
      <c r="AB127" s="240"/>
      <c r="AC127" s="240"/>
      <c r="AD127" s="240"/>
      <c r="AE127" s="240"/>
      <c r="AF127" s="240"/>
      <c r="AG127" s="240"/>
      <c r="AH127" s="240"/>
      <c r="AI127" s="240"/>
      <c r="AJ127" s="240"/>
      <c r="AK127" s="240"/>
      <c r="AL127" s="240"/>
      <c r="AM127" s="240"/>
      <c r="AN127" s="240"/>
      <c r="AO127" s="240"/>
      <c r="AP127" s="240"/>
      <c r="AQ127" s="240"/>
      <c r="AR127" s="240"/>
      <c r="AS127" s="268"/>
      <c r="AT127" s="268"/>
      <c r="AU127" s="268"/>
      <c r="AV127" s="268"/>
      <c r="AW127" s="268"/>
      <c r="AX127" s="271"/>
      <c r="AY127" s="271"/>
      <c r="AZ127" s="271"/>
      <c r="BA127" s="271"/>
      <c r="BB127" s="271"/>
      <c r="BC127" s="271"/>
      <c r="BD127" s="271"/>
      <c r="BE127" s="241"/>
      <c r="BF127" s="242"/>
      <c r="BG127" s="11"/>
    </row>
    <row r="128" spans="1:59" x14ac:dyDescent="0.3">
      <c r="A128" s="238"/>
      <c r="B128" s="58"/>
      <c r="C128" s="58"/>
      <c r="D128" s="73"/>
      <c r="E128" s="82"/>
      <c r="F128" s="239"/>
      <c r="G128" s="234"/>
      <c r="H128" s="83"/>
      <c r="I128" s="279"/>
      <c r="J128" s="279"/>
      <c r="K128" s="279"/>
      <c r="L128" s="279"/>
      <c r="M128" s="279"/>
      <c r="N128" s="279"/>
      <c r="O128" s="279"/>
      <c r="P128" s="275"/>
      <c r="Q128" s="275"/>
      <c r="R128" s="86"/>
      <c r="S128" s="86"/>
      <c r="T128" s="86"/>
      <c r="U128" s="86"/>
      <c r="V128" s="86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240"/>
      <c r="AK128" s="240"/>
      <c r="AL128" s="240"/>
      <c r="AM128" s="240"/>
      <c r="AN128" s="240"/>
      <c r="AO128" s="240"/>
      <c r="AP128" s="240"/>
      <c r="AQ128" s="240"/>
      <c r="AR128" s="240"/>
      <c r="AS128" s="268"/>
      <c r="AT128" s="268"/>
      <c r="AU128" s="268"/>
      <c r="AV128" s="268"/>
      <c r="AW128" s="268"/>
      <c r="AX128" s="271"/>
      <c r="AY128" s="271"/>
      <c r="AZ128" s="271"/>
      <c r="BA128" s="271"/>
      <c r="BB128" s="271"/>
      <c r="BC128" s="271"/>
      <c r="BD128" s="271"/>
      <c r="BE128" s="241"/>
      <c r="BF128" s="242"/>
      <c r="BG128" s="11"/>
    </row>
    <row r="129" spans="1:59" x14ac:dyDescent="0.3">
      <c r="A129" s="238"/>
      <c r="B129" s="58"/>
      <c r="C129" s="58"/>
      <c r="D129" s="73"/>
      <c r="E129" s="82"/>
      <c r="F129" s="239"/>
      <c r="G129" s="234"/>
      <c r="H129" s="83"/>
      <c r="I129" s="279"/>
      <c r="J129" s="279"/>
      <c r="K129" s="279"/>
      <c r="L129" s="279"/>
      <c r="M129" s="279"/>
      <c r="N129" s="279"/>
      <c r="O129" s="279"/>
      <c r="P129" s="275"/>
      <c r="Q129" s="275"/>
      <c r="R129" s="86"/>
      <c r="S129" s="86"/>
      <c r="T129" s="86"/>
      <c r="U129" s="86"/>
      <c r="V129" s="86"/>
      <c r="W129" s="240"/>
      <c r="X129" s="240"/>
      <c r="Y129" s="240"/>
      <c r="Z129" s="240"/>
      <c r="AA129" s="240"/>
      <c r="AB129" s="240"/>
      <c r="AC129" s="240"/>
      <c r="AD129" s="240"/>
      <c r="AE129" s="240"/>
      <c r="AF129" s="240"/>
      <c r="AG129" s="240"/>
      <c r="AH129" s="240"/>
      <c r="AI129" s="240"/>
      <c r="AJ129" s="240"/>
      <c r="AK129" s="240"/>
      <c r="AL129" s="240"/>
      <c r="AM129" s="240"/>
      <c r="AN129" s="240"/>
      <c r="AO129" s="240"/>
      <c r="AP129" s="240"/>
      <c r="AQ129" s="240"/>
      <c r="AR129" s="240"/>
      <c r="AS129" s="268"/>
      <c r="AT129" s="268"/>
      <c r="AU129" s="268"/>
      <c r="AV129" s="268"/>
      <c r="AW129" s="268"/>
      <c r="AX129" s="271"/>
      <c r="AY129" s="271"/>
      <c r="AZ129" s="271"/>
      <c r="BA129" s="271"/>
      <c r="BB129" s="271"/>
      <c r="BC129" s="271"/>
      <c r="BD129" s="271"/>
      <c r="BE129" s="241"/>
      <c r="BF129" s="242"/>
      <c r="BG129" s="11"/>
    </row>
    <row r="130" spans="1:59" x14ac:dyDescent="0.3">
      <c r="A130" s="238"/>
      <c r="B130" s="58"/>
      <c r="C130" s="58"/>
      <c r="D130" s="73"/>
      <c r="E130" s="214"/>
      <c r="F130" s="239"/>
      <c r="G130" s="234"/>
      <c r="H130" s="83"/>
      <c r="I130" s="279"/>
      <c r="J130" s="279"/>
      <c r="K130" s="279"/>
      <c r="L130" s="279"/>
      <c r="M130" s="279"/>
      <c r="N130" s="279"/>
      <c r="O130" s="279"/>
      <c r="P130" s="275"/>
      <c r="Q130" s="275"/>
      <c r="R130" s="86"/>
      <c r="S130" s="86"/>
      <c r="T130" s="86"/>
      <c r="U130" s="86"/>
      <c r="V130" s="86"/>
      <c r="W130" s="240"/>
      <c r="X130" s="240"/>
      <c r="Y130" s="240"/>
      <c r="Z130" s="240"/>
      <c r="AA130" s="240"/>
      <c r="AB130" s="240"/>
      <c r="AC130" s="240"/>
      <c r="AD130" s="240"/>
      <c r="AE130" s="240"/>
      <c r="AF130" s="240"/>
      <c r="AG130" s="240"/>
      <c r="AH130" s="240"/>
      <c r="AI130" s="240"/>
      <c r="AJ130" s="240"/>
      <c r="AK130" s="240"/>
      <c r="AL130" s="240"/>
      <c r="AM130" s="240"/>
      <c r="AN130" s="240"/>
      <c r="AO130" s="240"/>
      <c r="AP130" s="240"/>
      <c r="AQ130" s="240"/>
      <c r="AR130" s="240"/>
      <c r="AS130" s="268"/>
      <c r="AT130" s="268"/>
      <c r="AU130" s="268"/>
      <c r="AV130" s="268"/>
      <c r="AW130" s="268"/>
      <c r="AX130" s="271"/>
      <c r="AY130" s="271"/>
      <c r="AZ130" s="271"/>
      <c r="BA130" s="271"/>
      <c r="BB130" s="271"/>
      <c r="BC130" s="271"/>
      <c r="BD130" s="271"/>
      <c r="BE130" s="241"/>
      <c r="BF130" s="242"/>
      <c r="BG130" s="11"/>
    </row>
    <row r="131" spans="1:59" x14ac:dyDescent="0.3">
      <c r="A131" s="238"/>
      <c r="B131" s="58"/>
      <c r="C131" s="58"/>
      <c r="D131" s="73"/>
      <c r="E131" s="82"/>
      <c r="F131" s="239"/>
      <c r="G131" s="243"/>
      <c r="H131" s="83"/>
      <c r="I131" s="279"/>
      <c r="J131" s="279"/>
      <c r="K131" s="279"/>
      <c r="L131" s="279"/>
      <c r="M131" s="279"/>
      <c r="N131" s="279"/>
      <c r="O131" s="279"/>
      <c r="P131" s="275"/>
      <c r="Q131" s="275"/>
      <c r="R131" s="86"/>
      <c r="S131" s="86"/>
      <c r="T131" s="86"/>
      <c r="U131" s="86"/>
      <c r="V131" s="86"/>
      <c r="W131" s="240"/>
      <c r="X131" s="240"/>
      <c r="Y131" s="240"/>
      <c r="Z131" s="240"/>
      <c r="AA131" s="240"/>
      <c r="AB131" s="240"/>
      <c r="AC131" s="240"/>
      <c r="AD131" s="240"/>
      <c r="AE131" s="240"/>
      <c r="AF131" s="240"/>
      <c r="AG131" s="240"/>
      <c r="AH131" s="240"/>
      <c r="AI131" s="240"/>
      <c r="AJ131" s="240"/>
      <c r="AK131" s="240"/>
      <c r="AL131" s="240"/>
      <c r="AM131" s="240"/>
      <c r="AN131" s="240"/>
      <c r="AO131" s="240"/>
      <c r="AP131" s="240"/>
      <c r="AQ131" s="240"/>
      <c r="AR131" s="240"/>
      <c r="AS131" s="268"/>
      <c r="AT131" s="268"/>
      <c r="AU131" s="268"/>
      <c r="AV131" s="268"/>
      <c r="AW131" s="268"/>
      <c r="AX131" s="271"/>
      <c r="AY131" s="271"/>
      <c r="AZ131" s="271"/>
      <c r="BA131" s="271"/>
      <c r="BB131" s="271"/>
      <c r="BC131" s="271"/>
      <c r="BD131" s="271"/>
      <c r="BE131" s="241"/>
      <c r="BF131" s="242"/>
      <c r="BG131" s="11"/>
    </row>
    <row r="132" spans="1:59" x14ac:dyDescent="0.3">
      <c r="A132" s="238"/>
      <c r="B132" s="58"/>
      <c r="C132" s="58"/>
      <c r="D132" s="73"/>
      <c r="E132" s="82"/>
      <c r="F132" s="239"/>
      <c r="G132" s="243"/>
      <c r="H132" s="83"/>
      <c r="I132" s="279"/>
      <c r="J132" s="279"/>
      <c r="K132" s="279"/>
      <c r="L132" s="279"/>
      <c r="M132" s="279"/>
      <c r="N132" s="279"/>
      <c r="O132" s="279"/>
      <c r="P132" s="275"/>
      <c r="Q132" s="275"/>
      <c r="R132" s="86"/>
      <c r="S132" s="86"/>
      <c r="T132" s="86"/>
      <c r="U132" s="86"/>
      <c r="V132" s="86"/>
      <c r="W132" s="240"/>
      <c r="X132" s="240"/>
      <c r="Y132" s="240"/>
      <c r="Z132" s="240"/>
      <c r="AA132" s="240"/>
      <c r="AB132" s="240"/>
      <c r="AC132" s="240"/>
      <c r="AD132" s="240"/>
      <c r="AE132" s="240"/>
      <c r="AF132" s="240"/>
      <c r="AG132" s="240"/>
      <c r="AH132" s="240"/>
      <c r="AI132" s="240"/>
      <c r="AJ132" s="240"/>
      <c r="AK132" s="240"/>
      <c r="AL132" s="240"/>
      <c r="AM132" s="240"/>
      <c r="AN132" s="240"/>
      <c r="AO132" s="240"/>
      <c r="AP132" s="240"/>
      <c r="AQ132" s="240"/>
      <c r="AR132" s="240"/>
      <c r="AS132" s="268"/>
      <c r="AT132" s="268"/>
      <c r="AU132" s="268"/>
      <c r="AV132" s="268"/>
      <c r="AW132" s="268"/>
      <c r="AX132" s="271"/>
      <c r="AY132" s="271"/>
      <c r="AZ132" s="271"/>
      <c r="BA132" s="271"/>
      <c r="BB132" s="271"/>
      <c r="BC132" s="271"/>
      <c r="BD132" s="271"/>
      <c r="BE132" s="241"/>
      <c r="BF132" s="242"/>
      <c r="BG132" s="11"/>
    </row>
    <row r="133" spans="1:59" x14ac:dyDescent="0.3">
      <c r="A133" s="238"/>
      <c r="B133" s="58"/>
      <c r="C133" s="58"/>
      <c r="D133" s="73"/>
      <c r="E133" s="82"/>
      <c r="F133" s="239"/>
      <c r="G133" s="243"/>
      <c r="H133" s="83"/>
      <c r="I133" s="279"/>
      <c r="J133" s="279"/>
      <c r="K133" s="279"/>
      <c r="L133" s="279"/>
      <c r="M133" s="279"/>
      <c r="N133" s="279"/>
      <c r="O133" s="279"/>
      <c r="P133" s="275"/>
      <c r="Q133" s="275"/>
      <c r="R133" s="86"/>
      <c r="S133" s="86"/>
      <c r="T133" s="86"/>
      <c r="U133" s="86"/>
      <c r="V133" s="86"/>
      <c r="W133" s="240"/>
      <c r="X133" s="240"/>
      <c r="Y133" s="240"/>
      <c r="Z133" s="240"/>
      <c r="AA133" s="240"/>
      <c r="AB133" s="240"/>
      <c r="AC133" s="240"/>
      <c r="AD133" s="240"/>
      <c r="AE133" s="240"/>
      <c r="AF133" s="240"/>
      <c r="AG133" s="240"/>
      <c r="AH133" s="240"/>
      <c r="AI133" s="240"/>
      <c r="AJ133" s="240"/>
      <c r="AK133" s="240"/>
      <c r="AL133" s="240"/>
      <c r="AM133" s="240"/>
      <c r="AN133" s="240"/>
      <c r="AO133" s="240"/>
      <c r="AP133" s="240"/>
      <c r="AQ133" s="240"/>
      <c r="AR133" s="240"/>
      <c r="AS133" s="268"/>
      <c r="AT133" s="268"/>
      <c r="AU133" s="268"/>
      <c r="AV133" s="268"/>
      <c r="AW133" s="268"/>
      <c r="AX133" s="271"/>
      <c r="AY133" s="271"/>
      <c r="AZ133" s="271"/>
      <c r="BA133" s="271"/>
      <c r="BB133" s="271"/>
      <c r="BC133" s="271"/>
      <c r="BD133" s="271"/>
      <c r="BE133" s="222"/>
      <c r="BF133" s="223"/>
      <c r="BG133" s="11"/>
    </row>
    <row r="134" spans="1:59" x14ac:dyDescent="0.3">
      <c r="A134" s="238"/>
      <c r="B134" s="58"/>
      <c r="C134" s="58"/>
      <c r="D134" s="73"/>
      <c r="E134" s="214"/>
      <c r="F134" s="239"/>
      <c r="G134" s="243"/>
      <c r="H134" s="83"/>
      <c r="I134" s="279"/>
      <c r="J134" s="279"/>
      <c r="K134" s="279"/>
      <c r="L134" s="279"/>
      <c r="M134" s="279"/>
      <c r="N134" s="279"/>
      <c r="O134" s="279"/>
      <c r="P134" s="275"/>
      <c r="Q134" s="275"/>
      <c r="R134" s="86"/>
      <c r="S134" s="86"/>
      <c r="T134" s="86"/>
      <c r="U134" s="86"/>
      <c r="V134" s="86"/>
      <c r="W134" s="240"/>
      <c r="X134" s="240"/>
      <c r="Y134" s="240"/>
      <c r="Z134" s="240"/>
      <c r="AA134" s="240"/>
      <c r="AB134" s="240"/>
      <c r="AC134" s="240"/>
      <c r="AD134" s="240"/>
      <c r="AE134" s="240"/>
      <c r="AF134" s="240"/>
      <c r="AG134" s="240"/>
      <c r="AH134" s="240"/>
      <c r="AI134" s="240"/>
      <c r="AJ134" s="240"/>
      <c r="AK134" s="240"/>
      <c r="AL134" s="240"/>
      <c r="AM134" s="240"/>
      <c r="AN134" s="240"/>
      <c r="AO134" s="240"/>
      <c r="AP134" s="240"/>
      <c r="AQ134" s="240"/>
      <c r="AR134" s="240"/>
      <c r="AS134" s="268"/>
      <c r="AT134" s="268"/>
      <c r="AU134" s="268"/>
      <c r="AV134" s="268"/>
      <c r="AW134" s="268"/>
      <c r="AX134" s="271"/>
      <c r="AY134" s="271"/>
      <c r="AZ134" s="271"/>
      <c r="BA134" s="271"/>
      <c r="BB134" s="271"/>
      <c r="BC134" s="271"/>
      <c r="BD134" s="271"/>
      <c r="BE134" s="241"/>
      <c r="BF134" s="242"/>
      <c r="BG134" s="11"/>
    </row>
    <row r="135" spans="1:59" x14ac:dyDescent="0.3">
      <c r="A135" s="238"/>
      <c r="B135" s="58"/>
      <c r="C135" s="58"/>
      <c r="D135" s="73"/>
      <c r="E135" s="82"/>
      <c r="F135" s="239"/>
      <c r="G135" s="243"/>
      <c r="H135" s="83"/>
      <c r="I135" s="279"/>
      <c r="J135" s="279"/>
      <c r="K135" s="279"/>
      <c r="L135" s="279"/>
      <c r="M135" s="279"/>
      <c r="N135" s="279"/>
      <c r="O135" s="279"/>
      <c r="P135" s="275"/>
      <c r="Q135" s="275"/>
      <c r="R135" s="86"/>
      <c r="S135" s="86"/>
      <c r="T135" s="86"/>
      <c r="U135" s="86"/>
      <c r="V135" s="86"/>
      <c r="W135" s="240"/>
      <c r="X135" s="240"/>
      <c r="Y135" s="240"/>
      <c r="Z135" s="240"/>
      <c r="AA135" s="240"/>
      <c r="AB135" s="240"/>
      <c r="AC135" s="240"/>
      <c r="AD135" s="240"/>
      <c r="AE135" s="240"/>
      <c r="AF135" s="240"/>
      <c r="AG135" s="240"/>
      <c r="AH135" s="240"/>
      <c r="AI135" s="240"/>
      <c r="AJ135" s="240"/>
      <c r="AK135" s="240"/>
      <c r="AL135" s="240"/>
      <c r="AM135" s="240"/>
      <c r="AN135" s="240"/>
      <c r="AO135" s="240"/>
      <c r="AP135" s="240"/>
      <c r="AQ135" s="240"/>
      <c r="AR135" s="240"/>
      <c r="AS135" s="268"/>
      <c r="AT135" s="268"/>
      <c r="AU135" s="268"/>
      <c r="AV135" s="268"/>
      <c r="AW135" s="268"/>
      <c r="AX135" s="271"/>
      <c r="AY135" s="271"/>
      <c r="AZ135" s="271"/>
      <c r="BA135" s="271"/>
      <c r="BB135" s="271"/>
      <c r="BC135" s="271"/>
      <c r="BD135" s="271"/>
      <c r="BE135" s="241"/>
      <c r="BF135" s="242"/>
      <c r="BG135" s="11"/>
    </row>
    <row r="136" spans="1:59" x14ac:dyDescent="0.3">
      <c r="A136" s="238"/>
      <c r="B136" s="58"/>
      <c r="C136" s="58"/>
      <c r="D136" s="73"/>
      <c r="E136" s="82"/>
      <c r="F136" s="239"/>
      <c r="G136" s="234"/>
      <c r="H136" s="83"/>
      <c r="I136" s="279"/>
      <c r="J136" s="279"/>
      <c r="K136" s="279"/>
      <c r="L136" s="279"/>
      <c r="M136" s="279"/>
      <c r="N136" s="279"/>
      <c r="O136" s="279"/>
      <c r="P136" s="275"/>
      <c r="Q136" s="275"/>
      <c r="R136" s="86"/>
      <c r="S136" s="86"/>
      <c r="T136" s="86"/>
      <c r="U136" s="86"/>
      <c r="V136" s="86"/>
      <c r="W136" s="240"/>
      <c r="X136" s="240"/>
      <c r="Y136" s="240"/>
      <c r="Z136" s="240"/>
      <c r="AA136" s="240"/>
      <c r="AB136" s="240"/>
      <c r="AC136" s="240"/>
      <c r="AD136" s="240"/>
      <c r="AE136" s="240"/>
      <c r="AF136" s="240"/>
      <c r="AG136" s="240"/>
      <c r="AH136" s="240"/>
      <c r="AI136" s="240"/>
      <c r="AJ136" s="240"/>
      <c r="AK136" s="240"/>
      <c r="AL136" s="240"/>
      <c r="AM136" s="240"/>
      <c r="AN136" s="240"/>
      <c r="AO136" s="240"/>
      <c r="AP136" s="240"/>
      <c r="AQ136" s="240"/>
      <c r="AR136" s="240"/>
      <c r="AS136" s="268"/>
      <c r="AT136" s="268"/>
      <c r="AU136" s="268"/>
      <c r="AV136" s="268"/>
      <c r="AW136" s="268"/>
      <c r="AX136" s="271"/>
      <c r="AY136" s="271"/>
      <c r="AZ136" s="271"/>
      <c r="BA136" s="271"/>
      <c r="BB136" s="271"/>
      <c r="BC136" s="271"/>
      <c r="BD136" s="271"/>
      <c r="BE136" s="241"/>
      <c r="BF136" s="242"/>
      <c r="BG136" s="11"/>
    </row>
    <row r="137" spans="1:59" x14ac:dyDescent="0.3">
      <c r="A137" s="238"/>
      <c r="B137" s="58"/>
      <c r="C137" s="58"/>
      <c r="D137" s="73"/>
      <c r="E137" s="82"/>
      <c r="F137" s="239"/>
      <c r="G137" s="234"/>
      <c r="H137" s="83"/>
      <c r="I137" s="279"/>
      <c r="J137" s="279"/>
      <c r="K137" s="279"/>
      <c r="L137" s="279"/>
      <c r="M137" s="279"/>
      <c r="N137" s="279"/>
      <c r="O137" s="279"/>
      <c r="P137" s="275"/>
      <c r="Q137" s="275"/>
      <c r="R137" s="86"/>
      <c r="S137" s="86"/>
      <c r="T137" s="86"/>
      <c r="U137" s="86"/>
      <c r="V137" s="86"/>
      <c r="W137" s="240"/>
      <c r="X137" s="240"/>
      <c r="Y137" s="240"/>
      <c r="Z137" s="240"/>
      <c r="AA137" s="240"/>
      <c r="AB137" s="240"/>
      <c r="AC137" s="240"/>
      <c r="AD137" s="240"/>
      <c r="AE137" s="240"/>
      <c r="AF137" s="240"/>
      <c r="AG137" s="240"/>
      <c r="AH137" s="240"/>
      <c r="AI137" s="240"/>
      <c r="AJ137" s="240"/>
      <c r="AK137" s="240"/>
      <c r="AL137" s="240"/>
      <c r="AM137" s="240"/>
      <c r="AN137" s="240"/>
      <c r="AO137" s="240"/>
      <c r="AP137" s="240"/>
      <c r="AQ137" s="240"/>
      <c r="AR137" s="240"/>
      <c r="AS137" s="268"/>
      <c r="AT137" s="268"/>
      <c r="AU137" s="268"/>
      <c r="AV137" s="268"/>
      <c r="AW137" s="268"/>
      <c r="AX137" s="271"/>
      <c r="AY137" s="271"/>
      <c r="AZ137" s="271"/>
      <c r="BA137" s="271"/>
      <c r="BB137" s="271"/>
      <c r="BC137" s="271"/>
      <c r="BD137" s="271"/>
      <c r="BE137" s="241"/>
      <c r="BF137" s="242"/>
      <c r="BG137" s="11"/>
    </row>
    <row r="138" spans="1:59" x14ac:dyDescent="0.3">
      <c r="A138" s="238"/>
      <c r="B138" s="58"/>
      <c r="C138" s="58"/>
      <c r="D138" s="73"/>
      <c r="E138" s="82"/>
      <c r="F138" s="239"/>
      <c r="G138" s="234"/>
      <c r="H138" s="83"/>
      <c r="I138" s="279"/>
      <c r="J138" s="279"/>
      <c r="K138" s="279"/>
      <c r="L138" s="279"/>
      <c r="M138" s="279"/>
      <c r="N138" s="279"/>
      <c r="O138" s="279"/>
      <c r="P138" s="275"/>
      <c r="Q138" s="275"/>
      <c r="R138" s="86"/>
      <c r="S138" s="86"/>
      <c r="T138" s="86"/>
      <c r="U138" s="86"/>
      <c r="V138" s="86"/>
      <c r="W138" s="240"/>
      <c r="X138" s="240"/>
      <c r="Y138" s="240"/>
      <c r="Z138" s="240"/>
      <c r="AA138" s="240"/>
      <c r="AB138" s="240"/>
      <c r="AC138" s="240"/>
      <c r="AD138" s="240"/>
      <c r="AE138" s="240"/>
      <c r="AF138" s="240"/>
      <c r="AG138" s="240"/>
      <c r="AH138" s="240"/>
      <c r="AI138" s="240"/>
      <c r="AJ138" s="240"/>
      <c r="AK138" s="240"/>
      <c r="AL138" s="240"/>
      <c r="AM138" s="240"/>
      <c r="AN138" s="240"/>
      <c r="AO138" s="240"/>
      <c r="AP138" s="240"/>
      <c r="AQ138" s="240"/>
      <c r="AR138" s="240"/>
      <c r="AS138" s="268"/>
      <c r="AT138" s="268"/>
      <c r="AU138" s="268"/>
      <c r="AV138" s="268"/>
      <c r="AW138" s="268"/>
      <c r="AX138" s="271"/>
      <c r="AY138" s="271"/>
      <c r="AZ138" s="271"/>
      <c r="BA138" s="271"/>
      <c r="BB138" s="271"/>
      <c r="BC138" s="271"/>
      <c r="BD138" s="271"/>
      <c r="BE138" s="241"/>
      <c r="BF138" s="242"/>
      <c r="BG138" s="11"/>
    </row>
    <row r="139" spans="1:59" x14ac:dyDescent="0.3">
      <c r="A139" s="238"/>
      <c r="B139" s="58"/>
      <c r="C139" s="58"/>
      <c r="D139" s="73"/>
      <c r="E139" s="82"/>
      <c r="F139" s="239"/>
      <c r="G139" s="234"/>
      <c r="H139" s="83"/>
      <c r="I139" s="279"/>
      <c r="J139" s="279"/>
      <c r="K139" s="279"/>
      <c r="L139" s="279"/>
      <c r="M139" s="279"/>
      <c r="N139" s="279"/>
      <c r="O139" s="279"/>
      <c r="P139" s="275"/>
      <c r="Q139" s="275"/>
      <c r="R139" s="86"/>
      <c r="S139" s="86"/>
      <c r="T139" s="86"/>
      <c r="U139" s="86"/>
      <c r="V139" s="86"/>
      <c r="W139" s="240"/>
      <c r="X139" s="240"/>
      <c r="Y139" s="240"/>
      <c r="Z139" s="240"/>
      <c r="AA139" s="240"/>
      <c r="AB139" s="240"/>
      <c r="AC139" s="240"/>
      <c r="AD139" s="240"/>
      <c r="AE139" s="240"/>
      <c r="AF139" s="240"/>
      <c r="AG139" s="240"/>
      <c r="AH139" s="240"/>
      <c r="AI139" s="240"/>
      <c r="AJ139" s="240"/>
      <c r="AK139" s="240"/>
      <c r="AL139" s="240"/>
      <c r="AM139" s="240"/>
      <c r="AN139" s="240"/>
      <c r="AO139" s="240"/>
      <c r="AP139" s="240"/>
      <c r="AQ139" s="240"/>
      <c r="AR139" s="240"/>
      <c r="AS139" s="268"/>
      <c r="AT139" s="268"/>
      <c r="AU139" s="268"/>
      <c r="AV139" s="268"/>
      <c r="AW139" s="268"/>
      <c r="AX139" s="271"/>
      <c r="AY139" s="271"/>
      <c r="AZ139" s="271"/>
      <c r="BA139" s="271"/>
      <c r="BB139" s="271"/>
      <c r="BC139" s="271"/>
      <c r="BD139" s="271"/>
      <c r="BE139" s="241"/>
      <c r="BF139" s="242"/>
      <c r="BG139" s="11"/>
    </row>
    <row r="140" spans="1:59" x14ac:dyDescent="0.3">
      <c r="A140" s="238"/>
      <c r="B140" s="58"/>
      <c r="C140" s="58"/>
      <c r="D140" s="73"/>
      <c r="E140" s="82"/>
      <c r="F140" s="239"/>
      <c r="G140" s="234"/>
      <c r="H140" s="83"/>
      <c r="I140" s="279"/>
      <c r="J140" s="279"/>
      <c r="K140" s="279"/>
      <c r="L140" s="279"/>
      <c r="M140" s="279"/>
      <c r="N140" s="279"/>
      <c r="O140" s="279"/>
      <c r="P140" s="275"/>
      <c r="Q140" s="275"/>
      <c r="R140" s="86"/>
      <c r="S140" s="86"/>
      <c r="T140" s="86"/>
      <c r="U140" s="86"/>
      <c r="V140" s="86"/>
      <c r="W140" s="240"/>
      <c r="X140" s="240"/>
      <c r="Y140" s="240"/>
      <c r="Z140" s="240"/>
      <c r="AA140" s="240"/>
      <c r="AB140" s="240"/>
      <c r="AC140" s="240"/>
      <c r="AD140" s="240"/>
      <c r="AE140" s="240"/>
      <c r="AF140" s="240"/>
      <c r="AG140" s="240"/>
      <c r="AH140" s="240"/>
      <c r="AI140" s="240"/>
      <c r="AJ140" s="240"/>
      <c r="AK140" s="240"/>
      <c r="AL140" s="240"/>
      <c r="AM140" s="240"/>
      <c r="AN140" s="240"/>
      <c r="AO140" s="240"/>
      <c r="AP140" s="240"/>
      <c r="AQ140" s="240"/>
      <c r="AR140" s="240"/>
      <c r="AS140" s="268"/>
      <c r="AT140" s="268"/>
      <c r="AU140" s="268"/>
      <c r="AV140" s="268"/>
      <c r="AW140" s="268"/>
      <c r="AX140" s="271"/>
      <c r="AY140" s="271"/>
      <c r="AZ140" s="271"/>
      <c r="BA140" s="271"/>
      <c r="BB140" s="271"/>
      <c r="BC140" s="271"/>
      <c r="BD140" s="271"/>
      <c r="BE140" s="241"/>
      <c r="BF140" s="242"/>
      <c r="BG140" s="11"/>
    </row>
    <row r="141" spans="1:59" x14ac:dyDescent="0.3">
      <c r="A141" s="238"/>
      <c r="B141" s="58"/>
      <c r="C141" s="58"/>
      <c r="D141" s="73"/>
      <c r="E141" s="82"/>
      <c r="F141" s="239"/>
      <c r="G141" s="234"/>
      <c r="H141" s="83"/>
      <c r="I141" s="279"/>
      <c r="J141" s="279"/>
      <c r="K141" s="279"/>
      <c r="L141" s="279"/>
      <c r="M141" s="279"/>
      <c r="N141" s="279"/>
      <c r="O141" s="279"/>
      <c r="P141" s="275"/>
      <c r="Q141" s="275"/>
      <c r="R141" s="86"/>
      <c r="S141" s="86"/>
      <c r="T141" s="86"/>
      <c r="U141" s="86"/>
      <c r="V141" s="86"/>
      <c r="W141" s="240"/>
      <c r="X141" s="240"/>
      <c r="Y141" s="240"/>
      <c r="Z141" s="240"/>
      <c r="AA141" s="240"/>
      <c r="AB141" s="240"/>
      <c r="AC141" s="240"/>
      <c r="AD141" s="240"/>
      <c r="AE141" s="240"/>
      <c r="AF141" s="240"/>
      <c r="AG141" s="240"/>
      <c r="AH141" s="240"/>
      <c r="AI141" s="240"/>
      <c r="AJ141" s="240"/>
      <c r="AK141" s="240"/>
      <c r="AL141" s="240"/>
      <c r="AM141" s="240"/>
      <c r="AN141" s="240"/>
      <c r="AO141" s="240"/>
      <c r="AP141" s="240"/>
      <c r="AQ141" s="240"/>
      <c r="AR141" s="240"/>
      <c r="AS141" s="268"/>
      <c r="AT141" s="268"/>
      <c r="AU141" s="268"/>
      <c r="AV141" s="268"/>
      <c r="AW141" s="268"/>
      <c r="AX141" s="271"/>
      <c r="AY141" s="271"/>
      <c r="AZ141" s="271"/>
      <c r="BA141" s="271"/>
      <c r="BB141" s="271"/>
      <c r="BC141" s="271"/>
      <c r="BD141" s="271"/>
      <c r="BE141" s="241"/>
      <c r="BF141" s="242"/>
      <c r="BG141" s="11"/>
    </row>
    <row r="142" spans="1:59" x14ac:dyDescent="0.3">
      <c r="A142" s="238"/>
      <c r="B142" s="58"/>
      <c r="C142" s="58"/>
      <c r="D142" s="73"/>
      <c r="E142" s="82"/>
      <c r="F142" s="239"/>
      <c r="G142" s="234"/>
      <c r="H142" s="83"/>
      <c r="I142" s="279"/>
      <c r="J142" s="279"/>
      <c r="K142" s="279"/>
      <c r="L142" s="279"/>
      <c r="M142" s="279"/>
      <c r="N142" s="279"/>
      <c r="O142" s="279"/>
      <c r="P142" s="275"/>
      <c r="Q142" s="275"/>
      <c r="R142" s="86"/>
      <c r="S142" s="86"/>
      <c r="T142" s="86"/>
      <c r="U142" s="86"/>
      <c r="V142" s="86"/>
      <c r="W142" s="240"/>
      <c r="X142" s="240"/>
      <c r="Y142" s="240"/>
      <c r="Z142" s="240"/>
      <c r="AA142" s="240"/>
      <c r="AB142" s="240"/>
      <c r="AC142" s="240"/>
      <c r="AD142" s="240"/>
      <c r="AE142" s="240"/>
      <c r="AF142" s="240"/>
      <c r="AG142" s="240"/>
      <c r="AH142" s="240"/>
      <c r="AI142" s="240"/>
      <c r="AJ142" s="240"/>
      <c r="AK142" s="240"/>
      <c r="AL142" s="240"/>
      <c r="AM142" s="240"/>
      <c r="AN142" s="240"/>
      <c r="AO142" s="240"/>
      <c r="AP142" s="240"/>
      <c r="AQ142" s="240"/>
      <c r="AR142" s="240"/>
      <c r="AS142" s="268"/>
      <c r="AT142" s="268"/>
      <c r="AU142" s="268"/>
      <c r="AV142" s="268"/>
      <c r="AW142" s="268"/>
      <c r="AX142" s="271"/>
      <c r="AY142" s="271"/>
      <c r="AZ142" s="271"/>
      <c r="BA142" s="271"/>
      <c r="BB142" s="271"/>
      <c r="BC142" s="271"/>
      <c r="BD142" s="271"/>
      <c r="BE142" s="241"/>
      <c r="BF142" s="242"/>
      <c r="BG142" s="11"/>
    </row>
    <row r="143" spans="1:59" x14ac:dyDescent="0.3">
      <c r="A143" s="238"/>
      <c r="B143" s="58"/>
      <c r="C143" s="58"/>
      <c r="D143" s="73"/>
      <c r="E143" s="82"/>
      <c r="F143" s="239"/>
      <c r="G143" s="234"/>
      <c r="H143" s="83"/>
      <c r="I143" s="279"/>
      <c r="J143" s="279"/>
      <c r="K143" s="279"/>
      <c r="L143" s="279"/>
      <c r="M143" s="279"/>
      <c r="N143" s="279"/>
      <c r="O143" s="279"/>
      <c r="P143" s="275"/>
      <c r="Q143" s="275"/>
      <c r="R143" s="86"/>
      <c r="S143" s="86"/>
      <c r="T143" s="86"/>
      <c r="U143" s="86"/>
      <c r="V143" s="86"/>
      <c r="W143" s="240"/>
      <c r="X143" s="240"/>
      <c r="Y143" s="240"/>
      <c r="Z143" s="240"/>
      <c r="AA143" s="240"/>
      <c r="AB143" s="240"/>
      <c r="AC143" s="240"/>
      <c r="AD143" s="240"/>
      <c r="AE143" s="240"/>
      <c r="AF143" s="240"/>
      <c r="AG143" s="240"/>
      <c r="AH143" s="240"/>
      <c r="AI143" s="240"/>
      <c r="AJ143" s="240"/>
      <c r="AK143" s="240"/>
      <c r="AL143" s="240"/>
      <c r="AM143" s="240"/>
      <c r="AN143" s="240"/>
      <c r="AO143" s="240"/>
      <c r="AP143" s="240"/>
      <c r="AQ143" s="240"/>
      <c r="AR143" s="240"/>
      <c r="AS143" s="268"/>
      <c r="AT143" s="268"/>
      <c r="AU143" s="268"/>
      <c r="AV143" s="268"/>
      <c r="AW143" s="268"/>
      <c r="AX143" s="271"/>
      <c r="AY143" s="271"/>
      <c r="AZ143" s="271"/>
      <c r="BA143" s="271"/>
      <c r="BB143" s="271"/>
      <c r="BC143" s="271"/>
      <c r="BD143" s="271"/>
      <c r="BE143" s="50"/>
      <c r="BF143" s="15"/>
      <c r="BG143" s="11"/>
    </row>
    <row r="144" spans="1:59" x14ac:dyDescent="0.3">
      <c r="A144" s="238"/>
      <c r="B144" s="58"/>
      <c r="C144" s="58"/>
      <c r="D144" s="73"/>
      <c r="E144" s="82"/>
      <c r="F144" s="239"/>
      <c r="G144" s="234"/>
      <c r="H144" s="83"/>
      <c r="I144" s="279"/>
      <c r="J144" s="279"/>
      <c r="K144" s="279"/>
      <c r="L144" s="279"/>
      <c r="M144" s="279"/>
      <c r="N144" s="279"/>
      <c r="O144" s="279"/>
      <c r="P144" s="275"/>
      <c r="Q144" s="275"/>
      <c r="R144" s="86"/>
      <c r="S144" s="86"/>
      <c r="T144" s="86"/>
      <c r="U144" s="86"/>
      <c r="V144" s="86"/>
      <c r="W144" s="240"/>
      <c r="X144" s="240"/>
      <c r="Y144" s="240"/>
      <c r="Z144" s="240"/>
      <c r="AA144" s="240"/>
      <c r="AB144" s="240"/>
      <c r="AC144" s="240"/>
      <c r="AD144" s="240"/>
      <c r="AE144" s="240"/>
      <c r="AF144" s="240"/>
      <c r="AG144" s="240"/>
      <c r="AH144" s="240"/>
      <c r="AI144" s="240"/>
      <c r="AJ144" s="240"/>
      <c r="AK144" s="240"/>
      <c r="AL144" s="240"/>
      <c r="AM144" s="240"/>
      <c r="AN144" s="240"/>
      <c r="AO144" s="240"/>
      <c r="AP144" s="240"/>
      <c r="AQ144" s="240"/>
      <c r="AR144" s="240"/>
      <c r="AS144" s="268"/>
      <c r="AT144" s="268"/>
      <c r="AU144" s="268"/>
      <c r="AV144" s="268"/>
      <c r="AW144" s="268"/>
      <c r="AX144" s="271"/>
      <c r="AY144" s="271"/>
      <c r="AZ144" s="271"/>
      <c r="BA144" s="271"/>
      <c r="BB144" s="271"/>
      <c r="BC144" s="271"/>
      <c r="BD144" s="271"/>
      <c r="BE144" s="258"/>
      <c r="BF144" s="259"/>
      <c r="BG144" s="11"/>
    </row>
    <row r="145" spans="1:59" x14ac:dyDescent="0.3">
      <c r="A145" s="238"/>
      <c r="B145" s="58"/>
      <c r="C145" s="58"/>
      <c r="D145" s="73"/>
      <c r="E145" s="82"/>
      <c r="F145" s="239"/>
      <c r="G145" s="234"/>
      <c r="H145" s="83"/>
      <c r="I145" s="279"/>
      <c r="J145" s="279"/>
      <c r="K145" s="279"/>
      <c r="L145" s="279"/>
      <c r="M145" s="279"/>
      <c r="N145" s="279"/>
      <c r="O145" s="279"/>
      <c r="P145" s="275"/>
      <c r="Q145" s="275"/>
      <c r="R145" s="86"/>
      <c r="S145" s="86"/>
      <c r="T145" s="86"/>
      <c r="U145" s="86"/>
      <c r="V145" s="86"/>
      <c r="W145" s="240"/>
      <c r="X145" s="240"/>
      <c r="Y145" s="240"/>
      <c r="Z145" s="240"/>
      <c r="AA145" s="240"/>
      <c r="AB145" s="240"/>
      <c r="AC145" s="240"/>
      <c r="AD145" s="240"/>
      <c r="AE145" s="240"/>
      <c r="AF145" s="240"/>
      <c r="AG145" s="240"/>
      <c r="AH145" s="240"/>
      <c r="AI145" s="240"/>
      <c r="AJ145" s="240"/>
      <c r="AK145" s="240"/>
      <c r="AL145" s="240"/>
      <c r="AM145" s="240"/>
      <c r="AN145" s="240"/>
      <c r="AO145" s="240"/>
      <c r="AP145" s="240"/>
      <c r="AQ145" s="240"/>
      <c r="AR145" s="240"/>
      <c r="AS145" s="268"/>
      <c r="AT145" s="268"/>
      <c r="AU145" s="268"/>
      <c r="AV145" s="268"/>
      <c r="AW145" s="268"/>
      <c r="AX145" s="271"/>
      <c r="AY145" s="271"/>
      <c r="AZ145" s="271"/>
      <c r="BA145" s="271"/>
      <c r="BB145" s="271"/>
      <c r="BC145" s="271"/>
      <c r="BD145" s="271"/>
      <c r="BE145" s="258"/>
      <c r="BF145" s="259"/>
      <c r="BG145" s="11"/>
    </row>
    <row r="146" spans="1:59" x14ac:dyDescent="0.3">
      <c r="A146" s="238"/>
      <c r="B146" s="58"/>
      <c r="C146" s="58"/>
      <c r="D146" s="73"/>
      <c r="E146" s="82"/>
      <c r="F146" s="239"/>
      <c r="G146" s="234"/>
      <c r="H146" s="83"/>
      <c r="I146" s="279"/>
      <c r="J146" s="279"/>
      <c r="K146" s="279"/>
      <c r="L146" s="279"/>
      <c r="M146" s="279"/>
      <c r="N146" s="279"/>
      <c r="O146" s="279"/>
      <c r="P146" s="275"/>
      <c r="Q146" s="275"/>
      <c r="R146" s="86"/>
      <c r="S146" s="86"/>
      <c r="T146" s="86"/>
      <c r="U146" s="86"/>
      <c r="V146" s="86"/>
      <c r="W146" s="240"/>
      <c r="X146" s="240"/>
      <c r="Y146" s="240"/>
      <c r="Z146" s="240"/>
      <c r="AA146" s="240"/>
      <c r="AB146" s="240"/>
      <c r="AC146" s="240"/>
      <c r="AD146" s="240"/>
      <c r="AE146" s="240"/>
      <c r="AF146" s="240"/>
      <c r="AG146" s="240"/>
      <c r="AH146" s="240"/>
      <c r="AI146" s="240"/>
      <c r="AJ146" s="240"/>
      <c r="AK146" s="240"/>
      <c r="AL146" s="240"/>
      <c r="AM146" s="240"/>
      <c r="AN146" s="240"/>
      <c r="AO146" s="240"/>
      <c r="AP146" s="240"/>
      <c r="AQ146" s="240"/>
      <c r="AR146" s="240"/>
      <c r="AS146" s="268"/>
      <c r="AT146" s="268"/>
      <c r="AU146" s="268"/>
      <c r="AV146" s="268"/>
      <c r="AW146" s="268"/>
      <c r="AX146" s="271"/>
      <c r="AY146" s="271"/>
      <c r="AZ146" s="271"/>
      <c r="BA146" s="271"/>
      <c r="BB146" s="271"/>
      <c r="BC146" s="271"/>
      <c r="BD146" s="271"/>
      <c r="BE146" s="258"/>
      <c r="BF146" s="259"/>
      <c r="BG146" s="11"/>
    </row>
    <row r="147" spans="1:59" x14ac:dyDescent="0.3">
      <c r="A147" s="238"/>
      <c r="B147" s="58"/>
      <c r="C147" s="58"/>
      <c r="D147" s="73"/>
      <c r="E147" s="82"/>
      <c r="F147" s="239"/>
      <c r="G147" s="234"/>
      <c r="H147" s="83"/>
      <c r="I147" s="279"/>
      <c r="J147" s="279"/>
      <c r="K147" s="279"/>
      <c r="L147" s="279"/>
      <c r="M147" s="279"/>
      <c r="N147" s="279"/>
      <c r="O147" s="279"/>
      <c r="P147" s="275"/>
      <c r="Q147" s="275"/>
      <c r="R147" s="86"/>
      <c r="S147" s="86"/>
      <c r="T147" s="86"/>
      <c r="U147" s="86"/>
      <c r="V147" s="86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240"/>
      <c r="AK147" s="240"/>
      <c r="AL147" s="240"/>
      <c r="AM147" s="240"/>
      <c r="AN147" s="240"/>
      <c r="AO147" s="240"/>
      <c r="AP147" s="240"/>
      <c r="AQ147" s="240"/>
      <c r="AR147" s="240"/>
      <c r="AS147" s="268"/>
      <c r="AT147" s="268"/>
      <c r="AU147" s="268"/>
      <c r="AV147" s="268"/>
      <c r="AW147" s="268"/>
      <c r="AX147" s="271"/>
      <c r="AY147" s="271"/>
      <c r="AZ147" s="271"/>
      <c r="BA147" s="271"/>
      <c r="BB147" s="271"/>
      <c r="BC147" s="271"/>
      <c r="BD147" s="271"/>
      <c r="BE147" s="258"/>
      <c r="BF147" s="259"/>
      <c r="BG147" s="11"/>
    </row>
    <row r="148" spans="1:59" x14ac:dyDescent="0.3">
      <c r="A148" s="238"/>
      <c r="B148" s="58"/>
      <c r="C148" s="58"/>
      <c r="D148" s="73"/>
      <c r="E148" s="82"/>
      <c r="F148" s="239"/>
      <c r="G148" s="234"/>
      <c r="H148" s="83"/>
      <c r="I148" s="279"/>
      <c r="J148" s="279"/>
      <c r="K148" s="279"/>
      <c r="L148" s="279"/>
      <c r="M148" s="279"/>
      <c r="N148" s="279"/>
      <c r="O148" s="279"/>
      <c r="P148" s="275"/>
      <c r="Q148" s="275"/>
      <c r="R148" s="86"/>
      <c r="S148" s="86"/>
      <c r="T148" s="86"/>
      <c r="U148" s="86"/>
      <c r="V148" s="86"/>
      <c r="W148" s="240"/>
      <c r="X148" s="240"/>
      <c r="Y148" s="240"/>
      <c r="Z148" s="240"/>
      <c r="AA148" s="240"/>
      <c r="AB148" s="240"/>
      <c r="AC148" s="240"/>
      <c r="AD148" s="240"/>
      <c r="AE148" s="240"/>
      <c r="AF148" s="240"/>
      <c r="AG148" s="240"/>
      <c r="AH148" s="240"/>
      <c r="AI148" s="240"/>
      <c r="AJ148" s="240"/>
      <c r="AK148" s="240"/>
      <c r="AL148" s="240"/>
      <c r="AM148" s="240"/>
      <c r="AN148" s="240"/>
      <c r="AO148" s="240"/>
      <c r="AP148" s="240"/>
      <c r="AQ148" s="240"/>
      <c r="AR148" s="240"/>
      <c r="AS148" s="268"/>
      <c r="AT148" s="268"/>
      <c r="AU148" s="268"/>
      <c r="AV148" s="268"/>
      <c r="AW148" s="268"/>
      <c r="AX148" s="271"/>
      <c r="AY148" s="271"/>
      <c r="AZ148" s="271"/>
      <c r="BA148" s="271"/>
      <c r="BB148" s="271"/>
      <c r="BC148" s="271"/>
      <c r="BD148" s="271"/>
      <c r="BE148" s="258"/>
      <c r="BF148" s="259"/>
      <c r="BG148" s="11"/>
    </row>
    <row r="149" spans="1:59" x14ac:dyDescent="0.3">
      <c r="A149" s="238"/>
      <c r="B149" s="58"/>
      <c r="C149" s="58"/>
      <c r="D149" s="73"/>
      <c r="E149" s="82"/>
      <c r="F149" s="239"/>
      <c r="G149" s="234"/>
      <c r="H149" s="83"/>
      <c r="I149" s="279"/>
      <c r="J149" s="279"/>
      <c r="K149" s="279"/>
      <c r="L149" s="279"/>
      <c r="M149" s="279"/>
      <c r="N149" s="279"/>
      <c r="O149" s="279"/>
      <c r="P149" s="275"/>
      <c r="Q149" s="275"/>
      <c r="R149" s="86"/>
      <c r="S149" s="86"/>
      <c r="T149" s="86"/>
      <c r="U149" s="86"/>
      <c r="V149" s="86"/>
      <c r="W149" s="240"/>
      <c r="X149" s="240"/>
      <c r="Y149" s="240"/>
      <c r="Z149" s="240"/>
      <c r="AA149" s="240"/>
      <c r="AB149" s="240"/>
      <c r="AC149" s="240"/>
      <c r="AD149" s="240"/>
      <c r="AE149" s="240"/>
      <c r="AF149" s="240"/>
      <c r="AG149" s="240"/>
      <c r="AH149" s="240"/>
      <c r="AI149" s="240"/>
      <c r="AJ149" s="240"/>
      <c r="AK149" s="240"/>
      <c r="AL149" s="240"/>
      <c r="AM149" s="240"/>
      <c r="AN149" s="240"/>
      <c r="AO149" s="240"/>
      <c r="AP149" s="240"/>
      <c r="AQ149" s="240"/>
      <c r="AR149" s="240"/>
      <c r="AS149" s="268"/>
      <c r="AT149" s="268"/>
      <c r="AU149" s="268"/>
      <c r="AV149" s="268"/>
      <c r="AW149" s="268"/>
      <c r="AX149" s="271"/>
      <c r="AY149" s="271"/>
      <c r="AZ149" s="271"/>
      <c r="BA149" s="271"/>
      <c r="BB149" s="271"/>
      <c r="BC149" s="271"/>
      <c r="BD149" s="271"/>
      <c r="BE149" s="258"/>
      <c r="BF149" s="259"/>
      <c r="BG149" s="11"/>
    </row>
    <row r="150" spans="1:59" x14ac:dyDescent="0.3">
      <c r="A150" s="238"/>
      <c r="B150" s="58"/>
      <c r="C150" s="58"/>
      <c r="D150" s="73"/>
      <c r="E150" s="82"/>
      <c r="F150" s="239"/>
      <c r="G150" s="234"/>
      <c r="H150" s="83"/>
      <c r="I150" s="279"/>
      <c r="J150" s="279"/>
      <c r="K150" s="279"/>
      <c r="L150" s="279"/>
      <c r="M150" s="279"/>
      <c r="N150" s="279"/>
      <c r="O150" s="279"/>
      <c r="P150" s="275"/>
      <c r="Q150" s="275"/>
      <c r="R150" s="86"/>
      <c r="S150" s="86"/>
      <c r="T150" s="86"/>
      <c r="U150" s="86"/>
      <c r="V150" s="86"/>
      <c r="W150" s="240"/>
      <c r="X150" s="240"/>
      <c r="Y150" s="240"/>
      <c r="Z150" s="240"/>
      <c r="AA150" s="240"/>
      <c r="AB150" s="240"/>
      <c r="AC150" s="240"/>
      <c r="AD150" s="240"/>
      <c r="AE150" s="240"/>
      <c r="AF150" s="240"/>
      <c r="AG150" s="240"/>
      <c r="AH150" s="240"/>
      <c r="AI150" s="240"/>
      <c r="AJ150" s="240"/>
      <c r="AK150" s="240"/>
      <c r="AL150" s="240"/>
      <c r="AM150" s="240"/>
      <c r="AN150" s="240"/>
      <c r="AO150" s="240"/>
      <c r="AP150" s="240"/>
      <c r="AQ150" s="240"/>
      <c r="AR150" s="240"/>
      <c r="AS150" s="268"/>
      <c r="AT150" s="268"/>
      <c r="AU150" s="268"/>
      <c r="AV150" s="268"/>
      <c r="AW150" s="268"/>
      <c r="AX150" s="271"/>
      <c r="AY150" s="271"/>
      <c r="AZ150" s="271"/>
      <c r="BA150" s="271"/>
      <c r="BB150" s="271"/>
      <c r="BC150" s="271"/>
      <c r="BD150" s="271"/>
      <c r="BE150" s="258"/>
      <c r="BF150" s="259"/>
      <c r="BG150" s="11"/>
    </row>
    <row r="151" spans="1:59" x14ac:dyDescent="0.3">
      <c r="A151" s="238"/>
      <c r="B151" s="58"/>
      <c r="C151" s="58"/>
      <c r="D151" s="73"/>
      <c r="E151" s="82"/>
      <c r="F151" s="239"/>
      <c r="G151" s="234"/>
      <c r="H151" s="83"/>
      <c r="I151" s="279"/>
      <c r="J151" s="279"/>
      <c r="K151" s="279"/>
      <c r="L151" s="279"/>
      <c r="M151" s="279"/>
      <c r="N151" s="279"/>
      <c r="O151" s="279"/>
      <c r="P151" s="275"/>
      <c r="Q151" s="275"/>
      <c r="R151" s="86"/>
      <c r="S151" s="86"/>
      <c r="T151" s="86"/>
      <c r="U151" s="86"/>
      <c r="V151" s="86"/>
      <c r="W151" s="240"/>
      <c r="X151" s="240"/>
      <c r="Y151" s="240"/>
      <c r="Z151" s="240"/>
      <c r="AA151" s="240"/>
      <c r="AB151" s="240"/>
      <c r="AC151" s="240"/>
      <c r="AD151" s="240"/>
      <c r="AE151" s="240"/>
      <c r="AF151" s="240"/>
      <c r="AG151" s="240"/>
      <c r="AH151" s="240"/>
      <c r="AI151" s="240"/>
      <c r="AJ151" s="240"/>
      <c r="AK151" s="240"/>
      <c r="AL151" s="240"/>
      <c r="AM151" s="240"/>
      <c r="AN151" s="240"/>
      <c r="AO151" s="240"/>
      <c r="AP151" s="240"/>
      <c r="AQ151" s="240"/>
      <c r="AR151" s="240"/>
      <c r="AS151" s="268"/>
      <c r="AT151" s="268"/>
      <c r="AU151" s="268"/>
      <c r="AV151" s="268"/>
      <c r="AW151" s="268"/>
      <c r="AX151" s="271"/>
      <c r="AY151" s="271"/>
      <c r="AZ151" s="271"/>
      <c r="BA151" s="271"/>
      <c r="BB151" s="271"/>
      <c r="BC151" s="271"/>
      <c r="BD151" s="271"/>
      <c r="BE151" s="258"/>
      <c r="BF151" s="259"/>
      <c r="BG151" s="11"/>
    </row>
    <row r="152" spans="1:59" x14ac:dyDescent="0.3">
      <c r="A152" s="238"/>
      <c r="B152" s="58"/>
      <c r="C152" s="58"/>
      <c r="D152" s="73"/>
      <c r="E152" s="82"/>
      <c r="F152" s="239"/>
      <c r="G152" s="234"/>
      <c r="H152" s="83"/>
      <c r="I152" s="279"/>
      <c r="J152" s="279"/>
      <c r="K152" s="279"/>
      <c r="L152" s="279"/>
      <c r="M152" s="279"/>
      <c r="N152" s="279"/>
      <c r="O152" s="279"/>
      <c r="P152" s="275"/>
      <c r="Q152" s="275"/>
      <c r="R152" s="86"/>
      <c r="S152" s="86"/>
      <c r="T152" s="86"/>
      <c r="U152" s="86"/>
      <c r="V152" s="86"/>
      <c r="W152" s="240"/>
      <c r="X152" s="240"/>
      <c r="Y152" s="240"/>
      <c r="Z152" s="240"/>
      <c r="AA152" s="240"/>
      <c r="AB152" s="240"/>
      <c r="AC152" s="240"/>
      <c r="AD152" s="240"/>
      <c r="AE152" s="240"/>
      <c r="AF152" s="240"/>
      <c r="AG152" s="240"/>
      <c r="AH152" s="240"/>
      <c r="AI152" s="240"/>
      <c r="AJ152" s="240"/>
      <c r="AK152" s="240"/>
      <c r="AL152" s="240"/>
      <c r="AM152" s="240"/>
      <c r="AN152" s="240"/>
      <c r="AO152" s="240"/>
      <c r="AP152" s="240"/>
      <c r="AQ152" s="240"/>
      <c r="AR152" s="240"/>
      <c r="AS152" s="268"/>
      <c r="AT152" s="268"/>
      <c r="AU152" s="268"/>
      <c r="AV152" s="268"/>
      <c r="AW152" s="268"/>
      <c r="AX152" s="271"/>
      <c r="AY152" s="271"/>
      <c r="AZ152" s="271"/>
      <c r="BA152" s="271"/>
      <c r="BB152" s="271"/>
      <c r="BC152" s="271"/>
      <c r="BD152" s="271"/>
      <c r="BE152" s="258"/>
      <c r="BF152" s="259"/>
      <c r="BG152" s="11"/>
    </row>
    <row r="153" spans="1:59" x14ac:dyDescent="0.3">
      <c r="A153" s="238"/>
      <c r="B153" s="58"/>
      <c r="C153" s="58"/>
      <c r="D153" s="73"/>
      <c r="E153" s="82"/>
      <c r="F153" s="239"/>
      <c r="G153" s="234"/>
      <c r="H153" s="83"/>
      <c r="I153" s="279"/>
      <c r="J153" s="279"/>
      <c r="K153" s="279"/>
      <c r="L153" s="279"/>
      <c r="M153" s="279"/>
      <c r="N153" s="279"/>
      <c r="O153" s="279"/>
      <c r="P153" s="275"/>
      <c r="Q153" s="275"/>
      <c r="R153" s="86"/>
      <c r="S153" s="86"/>
      <c r="T153" s="86"/>
      <c r="U153" s="86"/>
      <c r="V153" s="86"/>
      <c r="W153" s="240"/>
      <c r="X153" s="240"/>
      <c r="Y153" s="240"/>
      <c r="Z153" s="240"/>
      <c r="AA153" s="240"/>
      <c r="AB153" s="240"/>
      <c r="AC153" s="240"/>
      <c r="AD153" s="240"/>
      <c r="AE153" s="240"/>
      <c r="AF153" s="240"/>
      <c r="AG153" s="240"/>
      <c r="AH153" s="240"/>
      <c r="AI153" s="240"/>
      <c r="AJ153" s="240"/>
      <c r="AK153" s="240"/>
      <c r="AL153" s="240"/>
      <c r="AM153" s="240"/>
      <c r="AN153" s="240"/>
      <c r="AO153" s="240"/>
      <c r="AP153" s="240"/>
      <c r="AQ153" s="240"/>
      <c r="AR153" s="240"/>
      <c r="AS153" s="268"/>
      <c r="AT153" s="268"/>
      <c r="AU153" s="268"/>
      <c r="AV153" s="268"/>
      <c r="AW153" s="268"/>
      <c r="AX153" s="271"/>
      <c r="AY153" s="271"/>
      <c r="AZ153" s="271"/>
      <c r="BA153" s="271"/>
      <c r="BB153" s="271"/>
      <c r="BC153" s="271"/>
      <c r="BD153" s="271"/>
      <c r="BE153" s="258"/>
      <c r="BF153" s="259"/>
      <c r="BG153" s="11"/>
    </row>
    <row r="154" spans="1:59" x14ac:dyDescent="0.3">
      <c r="A154" s="238"/>
      <c r="B154" s="58"/>
      <c r="C154" s="58"/>
      <c r="D154" s="73"/>
      <c r="E154" s="82"/>
      <c r="F154" s="239"/>
      <c r="G154" s="234"/>
      <c r="H154" s="83"/>
      <c r="I154" s="279"/>
      <c r="J154" s="279"/>
      <c r="K154" s="279"/>
      <c r="L154" s="279"/>
      <c r="M154" s="279"/>
      <c r="N154" s="279"/>
      <c r="O154" s="279"/>
      <c r="P154" s="275"/>
      <c r="Q154" s="275"/>
      <c r="R154" s="86"/>
      <c r="S154" s="86"/>
      <c r="T154" s="86"/>
      <c r="U154" s="86"/>
      <c r="V154" s="86"/>
      <c r="W154" s="240"/>
      <c r="X154" s="240"/>
      <c r="Y154" s="240"/>
      <c r="Z154" s="240"/>
      <c r="AA154" s="240"/>
      <c r="AB154" s="240"/>
      <c r="AC154" s="240"/>
      <c r="AD154" s="240"/>
      <c r="AE154" s="240"/>
      <c r="AF154" s="240"/>
      <c r="AG154" s="240"/>
      <c r="AH154" s="240"/>
      <c r="AI154" s="240"/>
      <c r="AJ154" s="240"/>
      <c r="AK154" s="240"/>
      <c r="AL154" s="240"/>
      <c r="AM154" s="240"/>
      <c r="AN154" s="240"/>
      <c r="AO154" s="240"/>
      <c r="AP154" s="240"/>
      <c r="AQ154" s="240"/>
      <c r="AR154" s="240"/>
      <c r="AS154" s="268"/>
      <c r="AT154" s="268"/>
      <c r="AU154" s="268"/>
      <c r="AV154" s="268"/>
      <c r="AW154" s="268"/>
      <c r="AX154" s="271"/>
      <c r="AY154" s="271"/>
      <c r="AZ154" s="271"/>
      <c r="BA154" s="271"/>
      <c r="BB154" s="271"/>
      <c r="BC154" s="271"/>
      <c r="BD154" s="271"/>
      <c r="BE154" s="258"/>
      <c r="BF154" s="259"/>
      <c r="BG154" s="11"/>
    </row>
    <row r="155" spans="1:59" x14ac:dyDescent="0.3">
      <c r="A155" s="238"/>
      <c r="B155" s="58"/>
      <c r="C155" s="58"/>
      <c r="D155" s="73"/>
      <c r="E155" s="82"/>
      <c r="F155" s="239"/>
      <c r="G155" s="234"/>
      <c r="H155" s="83"/>
      <c r="I155" s="279"/>
      <c r="J155" s="279"/>
      <c r="K155" s="279"/>
      <c r="L155" s="279"/>
      <c r="M155" s="279"/>
      <c r="N155" s="279"/>
      <c r="O155" s="279"/>
      <c r="P155" s="275"/>
      <c r="Q155" s="275"/>
      <c r="R155" s="86"/>
      <c r="S155" s="86"/>
      <c r="T155" s="86"/>
      <c r="U155" s="86"/>
      <c r="V155" s="86"/>
      <c r="W155" s="240"/>
      <c r="X155" s="240"/>
      <c r="Y155" s="240"/>
      <c r="Z155" s="240"/>
      <c r="AA155" s="240"/>
      <c r="AB155" s="240"/>
      <c r="AC155" s="240"/>
      <c r="AD155" s="240"/>
      <c r="AE155" s="240"/>
      <c r="AF155" s="240"/>
      <c r="AG155" s="240"/>
      <c r="AH155" s="240"/>
      <c r="AI155" s="240"/>
      <c r="AJ155" s="240"/>
      <c r="AK155" s="240"/>
      <c r="AL155" s="240"/>
      <c r="AM155" s="240"/>
      <c r="AN155" s="240"/>
      <c r="AO155" s="240"/>
      <c r="AP155" s="240"/>
      <c r="AQ155" s="240"/>
      <c r="AR155" s="240"/>
      <c r="AS155" s="268"/>
      <c r="AT155" s="268"/>
      <c r="AU155" s="268"/>
      <c r="AV155" s="268"/>
      <c r="AW155" s="268"/>
      <c r="AX155" s="271"/>
      <c r="AY155" s="271"/>
      <c r="AZ155" s="271"/>
      <c r="BA155" s="271"/>
      <c r="BB155" s="271"/>
      <c r="BC155" s="271"/>
      <c r="BD155" s="271"/>
      <c r="BE155" s="258"/>
      <c r="BF155" s="259"/>
      <c r="BG155" s="11"/>
    </row>
    <row r="156" spans="1:59" x14ac:dyDescent="0.3">
      <c r="A156" s="238"/>
      <c r="B156" s="58"/>
      <c r="C156" s="58"/>
      <c r="D156" s="73"/>
      <c r="E156" s="82"/>
      <c r="F156" s="239"/>
      <c r="G156" s="234"/>
      <c r="H156" s="83"/>
      <c r="I156" s="279"/>
      <c r="J156" s="279"/>
      <c r="K156" s="279"/>
      <c r="L156" s="279"/>
      <c r="M156" s="279"/>
      <c r="N156" s="279"/>
      <c r="O156" s="279"/>
      <c r="P156" s="275"/>
      <c r="Q156" s="275"/>
      <c r="R156" s="86"/>
      <c r="S156" s="86"/>
      <c r="T156" s="86"/>
      <c r="U156" s="86"/>
      <c r="V156" s="86"/>
      <c r="W156" s="240"/>
      <c r="X156" s="240"/>
      <c r="Y156" s="240"/>
      <c r="Z156" s="240"/>
      <c r="AA156" s="240"/>
      <c r="AB156" s="240"/>
      <c r="AC156" s="240"/>
      <c r="AD156" s="240"/>
      <c r="AE156" s="240"/>
      <c r="AF156" s="240"/>
      <c r="AG156" s="240"/>
      <c r="AH156" s="240"/>
      <c r="AI156" s="240"/>
      <c r="AJ156" s="240"/>
      <c r="AK156" s="240"/>
      <c r="AL156" s="240"/>
      <c r="AM156" s="240"/>
      <c r="AN156" s="240"/>
      <c r="AO156" s="240"/>
      <c r="AP156" s="240"/>
      <c r="AQ156" s="240"/>
      <c r="AR156" s="240"/>
      <c r="AS156" s="268"/>
      <c r="AT156" s="268"/>
      <c r="AU156" s="268"/>
      <c r="AV156" s="268"/>
      <c r="AW156" s="268"/>
      <c r="AX156" s="271"/>
      <c r="AY156" s="271"/>
      <c r="AZ156" s="271"/>
      <c r="BA156" s="271"/>
      <c r="BB156" s="271"/>
      <c r="BC156" s="271"/>
      <c r="BD156" s="271"/>
      <c r="BE156" s="258"/>
      <c r="BF156" s="259"/>
      <c r="BG156" s="11"/>
    </row>
    <row r="157" spans="1:59" x14ac:dyDescent="0.3">
      <c r="A157" s="238"/>
      <c r="B157" s="58"/>
      <c r="C157" s="58"/>
      <c r="D157" s="73"/>
      <c r="E157" s="82"/>
      <c r="F157" s="239"/>
      <c r="G157" s="234"/>
      <c r="H157" s="83"/>
      <c r="I157" s="279"/>
      <c r="J157" s="279"/>
      <c r="K157" s="279"/>
      <c r="L157" s="279"/>
      <c r="M157" s="279"/>
      <c r="N157" s="279"/>
      <c r="O157" s="279"/>
      <c r="P157" s="275"/>
      <c r="Q157" s="275"/>
      <c r="R157" s="86"/>
      <c r="S157" s="86"/>
      <c r="T157" s="86"/>
      <c r="U157" s="86"/>
      <c r="V157" s="86"/>
      <c r="W157" s="240"/>
      <c r="X157" s="240"/>
      <c r="Y157" s="240"/>
      <c r="Z157" s="240"/>
      <c r="AA157" s="240"/>
      <c r="AB157" s="240"/>
      <c r="AC157" s="240"/>
      <c r="AD157" s="240"/>
      <c r="AE157" s="240"/>
      <c r="AF157" s="240"/>
      <c r="AG157" s="240"/>
      <c r="AH157" s="240"/>
      <c r="AI157" s="240"/>
      <c r="AJ157" s="240"/>
      <c r="AK157" s="240"/>
      <c r="AL157" s="240"/>
      <c r="AM157" s="240"/>
      <c r="AN157" s="240"/>
      <c r="AO157" s="240"/>
      <c r="AP157" s="240"/>
      <c r="AQ157" s="240"/>
      <c r="AR157" s="240"/>
      <c r="AS157" s="268"/>
      <c r="AT157" s="268"/>
      <c r="AU157" s="268"/>
      <c r="AV157" s="268"/>
      <c r="AW157" s="268"/>
      <c r="AX157" s="271"/>
      <c r="AY157" s="271"/>
      <c r="AZ157" s="271"/>
      <c r="BA157" s="271"/>
      <c r="BB157" s="271"/>
      <c r="BC157" s="271"/>
      <c r="BD157" s="271"/>
      <c r="BE157" s="258"/>
      <c r="BF157" s="259"/>
      <c r="BG157" s="11"/>
    </row>
    <row r="158" spans="1:59" x14ac:dyDescent="0.3">
      <c r="A158" s="238"/>
      <c r="B158" s="58"/>
      <c r="C158" s="58"/>
      <c r="D158" s="73"/>
      <c r="E158" s="82"/>
      <c r="F158" s="239"/>
      <c r="G158" s="234"/>
      <c r="H158" s="83"/>
      <c r="I158" s="279"/>
      <c r="J158" s="279"/>
      <c r="K158" s="279"/>
      <c r="L158" s="279"/>
      <c r="M158" s="279"/>
      <c r="N158" s="279"/>
      <c r="O158" s="279"/>
      <c r="P158" s="275"/>
      <c r="Q158" s="275"/>
      <c r="R158" s="86"/>
      <c r="S158" s="86"/>
      <c r="T158" s="86"/>
      <c r="U158" s="86"/>
      <c r="V158" s="86"/>
      <c r="W158" s="240"/>
      <c r="X158" s="240"/>
      <c r="Y158" s="240"/>
      <c r="Z158" s="240"/>
      <c r="AA158" s="240"/>
      <c r="AB158" s="240"/>
      <c r="AC158" s="240"/>
      <c r="AD158" s="240"/>
      <c r="AE158" s="240"/>
      <c r="AF158" s="240"/>
      <c r="AG158" s="240"/>
      <c r="AH158" s="240"/>
      <c r="AI158" s="240"/>
      <c r="AJ158" s="240"/>
      <c r="AK158" s="240"/>
      <c r="AL158" s="240"/>
      <c r="AM158" s="240"/>
      <c r="AN158" s="240"/>
      <c r="AO158" s="240"/>
      <c r="AP158" s="240"/>
      <c r="AQ158" s="240"/>
      <c r="AR158" s="240"/>
      <c r="AS158" s="268"/>
      <c r="AT158" s="268"/>
      <c r="AU158" s="268"/>
      <c r="AV158" s="268"/>
      <c r="AW158" s="268"/>
      <c r="AX158" s="271"/>
      <c r="AY158" s="271"/>
      <c r="AZ158" s="271"/>
      <c r="BA158" s="271"/>
      <c r="BB158" s="271"/>
      <c r="BC158" s="271"/>
      <c r="BD158" s="271"/>
      <c r="BE158" s="258"/>
      <c r="BF158" s="259"/>
      <c r="BG158" s="11"/>
    </row>
    <row r="159" spans="1:59" x14ac:dyDescent="0.3">
      <c r="A159" s="238"/>
      <c r="B159" s="58"/>
      <c r="C159" s="58"/>
      <c r="D159" s="73"/>
      <c r="E159" s="82"/>
      <c r="F159" s="239"/>
      <c r="G159" s="234"/>
      <c r="H159" s="83"/>
      <c r="I159" s="279"/>
      <c r="J159" s="279"/>
      <c r="K159" s="279"/>
      <c r="L159" s="279"/>
      <c r="M159" s="279"/>
      <c r="N159" s="279"/>
      <c r="O159" s="279"/>
      <c r="P159" s="275"/>
      <c r="Q159" s="275"/>
      <c r="R159" s="86"/>
      <c r="S159" s="86"/>
      <c r="T159" s="86"/>
      <c r="U159" s="86"/>
      <c r="V159" s="86"/>
      <c r="W159" s="240"/>
      <c r="X159" s="240"/>
      <c r="Y159" s="240"/>
      <c r="Z159" s="240"/>
      <c r="AA159" s="240"/>
      <c r="AB159" s="240"/>
      <c r="AC159" s="240"/>
      <c r="AD159" s="240"/>
      <c r="AE159" s="240"/>
      <c r="AF159" s="240"/>
      <c r="AG159" s="240"/>
      <c r="AH159" s="240"/>
      <c r="AI159" s="240"/>
      <c r="AJ159" s="240"/>
      <c r="AK159" s="240"/>
      <c r="AL159" s="240"/>
      <c r="AM159" s="240"/>
      <c r="AN159" s="240"/>
      <c r="AO159" s="240"/>
      <c r="AP159" s="240"/>
      <c r="AQ159" s="240"/>
      <c r="AR159" s="240"/>
      <c r="AS159" s="268"/>
      <c r="AT159" s="268"/>
      <c r="AU159" s="268"/>
      <c r="AV159" s="268"/>
      <c r="AW159" s="268"/>
      <c r="AX159" s="271"/>
      <c r="AY159" s="271"/>
      <c r="AZ159" s="271"/>
      <c r="BA159" s="271"/>
      <c r="BB159" s="271"/>
      <c r="BC159" s="271"/>
      <c r="BD159" s="271"/>
      <c r="BE159" s="258"/>
      <c r="BF159" s="259"/>
      <c r="BG159" s="11"/>
    </row>
    <row r="160" spans="1:59" x14ac:dyDescent="0.3">
      <c r="A160" s="238"/>
      <c r="B160" s="58"/>
      <c r="C160" s="58"/>
      <c r="D160" s="73"/>
      <c r="E160" s="82"/>
      <c r="F160" s="239"/>
      <c r="G160" s="234"/>
      <c r="H160" s="83"/>
      <c r="I160" s="279"/>
      <c r="J160" s="279"/>
      <c r="K160" s="279"/>
      <c r="L160" s="279"/>
      <c r="M160" s="279"/>
      <c r="N160" s="279"/>
      <c r="O160" s="279"/>
      <c r="P160" s="275"/>
      <c r="Q160" s="275"/>
      <c r="R160" s="86"/>
      <c r="S160" s="86"/>
      <c r="T160" s="86"/>
      <c r="U160" s="86"/>
      <c r="V160" s="86"/>
      <c r="W160" s="240"/>
      <c r="X160" s="240"/>
      <c r="Y160" s="240"/>
      <c r="Z160" s="240"/>
      <c r="AA160" s="240"/>
      <c r="AB160" s="240"/>
      <c r="AC160" s="240"/>
      <c r="AD160" s="240"/>
      <c r="AE160" s="240"/>
      <c r="AF160" s="240"/>
      <c r="AG160" s="240"/>
      <c r="AH160" s="240"/>
      <c r="AI160" s="240"/>
      <c r="AJ160" s="240"/>
      <c r="AK160" s="240"/>
      <c r="AL160" s="240"/>
      <c r="AM160" s="240"/>
      <c r="AN160" s="240"/>
      <c r="AO160" s="240"/>
      <c r="AP160" s="240"/>
      <c r="AQ160" s="240"/>
      <c r="AR160" s="240"/>
      <c r="AS160" s="268"/>
      <c r="AT160" s="268"/>
      <c r="AU160" s="268"/>
      <c r="AV160" s="268"/>
      <c r="AW160" s="268"/>
      <c r="AX160" s="271"/>
      <c r="AY160" s="271"/>
      <c r="AZ160" s="271"/>
      <c r="BA160" s="271"/>
      <c r="BB160" s="271"/>
      <c r="BC160" s="271"/>
      <c r="BD160" s="271"/>
      <c r="BE160" s="258"/>
      <c r="BF160" s="259"/>
      <c r="BG160" s="11"/>
    </row>
    <row r="161" spans="1:59" x14ac:dyDescent="0.3">
      <c r="A161" s="238"/>
      <c r="B161" s="58"/>
      <c r="C161" s="58"/>
      <c r="D161" s="73"/>
      <c r="E161" s="82"/>
      <c r="F161" s="239"/>
      <c r="G161" s="234"/>
      <c r="H161" s="83"/>
      <c r="I161" s="279"/>
      <c r="J161" s="279"/>
      <c r="K161" s="279"/>
      <c r="L161" s="279"/>
      <c r="M161" s="279"/>
      <c r="N161" s="279"/>
      <c r="O161" s="279"/>
      <c r="P161" s="275"/>
      <c r="Q161" s="275"/>
      <c r="R161" s="86"/>
      <c r="S161" s="86"/>
      <c r="T161" s="86"/>
      <c r="U161" s="86"/>
      <c r="V161" s="86"/>
      <c r="W161" s="240"/>
      <c r="X161" s="240"/>
      <c r="Y161" s="240"/>
      <c r="Z161" s="240"/>
      <c r="AA161" s="240"/>
      <c r="AB161" s="240"/>
      <c r="AC161" s="240"/>
      <c r="AD161" s="240"/>
      <c r="AE161" s="240"/>
      <c r="AF161" s="240"/>
      <c r="AG161" s="240"/>
      <c r="AH161" s="240"/>
      <c r="AI161" s="240"/>
      <c r="AJ161" s="240"/>
      <c r="AK161" s="240"/>
      <c r="AL161" s="240"/>
      <c r="AM161" s="240"/>
      <c r="AN161" s="240"/>
      <c r="AO161" s="240"/>
      <c r="AP161" s="240"/>
      <c r="AQ161" s="240"/>
      <c r="AR161" s="240"/>
      <c r="AS161" s="268"/>
      <c r="AT161" s="268"/>
      <c r="AU161" s="268"/>
      <c r="AV161" s="268"/>
      <c r="AW161" s="268"/>
      <c r="AX161" s="271"/>
      <c r="AY161" s="271"/>
      <c r="AZ161" s="271"/>
      <c r="BA161" s="271"/>
      <c r="BB161" s="271"/>
      <c r="BC161" s="271"/>
      <c r="BD161" s="271"/>
      <c r="BE161" s="258"/>
      <c r="BF161" s="259"/>
      <c r="BG161" s="11"/>
    </row>
    <row r="162" spans="1:59" x14ac:dyDescent="0.3">
      <c r="A162" s="238"/>
      <c r="B162" s="58"/>
      <c r="C162" s="58"/>
      <c r="D162" s="73"/>
      <c r="E162" s="82"/>
      <c r="F162" s="239"/>
      <c r="G162" s="234"/>
      <c r="H162" s="83"/>
      <c r="I162" s="279"/>
      <c r="J162" s="279"/>
      <c r="K162" s="279"/>
      <c r="L162" s="279"/>
      <c r="M162" s="279"/>
      <c r="N162" s="279"/>
      <c r="O162" s="279"/>
      <c r="P162" s="275"/>
      <c r="Q162" s="275"/>
      <c r="R162" s="86"/>
      <c r="S162" s="86"/>
      <c r="T162" s="86"/>
      <c r="U162" s="86"/>
      <c r="V162" s="86"/>
      <c r="W162" s="240"/>
      <c r="X162" s="240"/>
      <c r="Y162" s="240"/>
      <c r="Z162" s="240"/>
      <c r="AA162" s="240"/>
      <c r="AB162" s="240"/>
      <c r="AC162" s="240"/>
      <c r="AD162" s="240"/>
      <c r="AE162" s="240"/>
      <c r="AF162" s="240"/>
      <c r="AG162" s="240"/>
      <c r="AH162" s="240"/>
      <c r="AI162" s="240"/>
      <c r="AJ162" s="240"/>
      <c r="AK162" s="240"/>
      <c r="AL162" s="240"/>
      <c r="AM162" s="240"/>
      <c r="AN162" s="240"/>
      <c r="AO162" s="240"/>
      <c r="AP162" s="240"/>
      <c r="AQ162" s="240"/>
      <c r="AR162" s="240"/>
      <c r="AS162" s="268"/>
      <c r="AT162" s="268"/>
      <c r="AU162" s="268"/>
      <c r="AV162" s="268"/>
      <c r="AW162" s="268"/>
      <c r="AX162" s="271"/>
      <c r="AY162" s="271"/>
      <c r="AZ162" s="271"/>
      <c r="BA162" s="271"/>
      <c r="BB162" s="271"/>
      <c r="BC162" s="271"/>
      <c r="BD162" s="271"/>
      <c r="BE162" s="258"/>
      <c r="BF162" s="259"/>
      <c r="BG162" s="11"/>
    </row>
    <row r="163" spans="1:59" x14ac:dyDescent="0.3">
      <c r="A163" s="238"/>
      <c r="B163" s="58"/>
      <c r="C163" s="58"/>
      <c r="D163" s="73"/>
      <c r="E163" s="82"/>
      <c r="F163" s="239"/>
      <c r="G163" s="234"/>
      <c r="H163" s="83"/>
      <c r="I163" s="279"/>
      <c r="J163" s="279"/>
      <c r="K163" s="279"/>
      <c r="L163" s="279"/>
      <c r="M163" s="279"/>
      <c r="N163" s="279"/>
      <c r="O163" s="279"/>
      <c r="P163" s="275"/>
      <c r="Q163" s="275"/>
      <c r="R163" s="86"/>
      <c r="S163" s="86"/>
      <c r="T163" s="86"/>
      <c r="U163" s="86"/>
      <c r="V163" s="86"/>
      <c r="W163" s="240"/>
      <c r="X163" s="240"/>
      <c r="Y163" s="240"/>
      <c r="Z163" s="240"/>
      <c r="AA163" s="240"/>
      <c r="AB163" s="240"/>
      <c r="AC163" s="240"/>
      <c r="AD163" s="240"/>
      <c r="AE163" s="240"/>
      <c r="AF163" s="240"/>
      <c r="AG163" s="240"/>
      <c r="AH163" s="240"/>
      <c r="AI163" s="240"/>
      <c r="AJ163" s="240"/>
      <c r="AK163" s="240"/>
      <c r="AL163" s="240"/>
      <c r="AM163" s="240"/>
      <c r="AN163" s="240"/>
      <c r="AO163" s="240"/>
      <c r="AP163" s="240"/>
      <c r="AQ163" s="240"/>
      <c r="AR163" s="240"/>
      <c r="AS163" s="268"/>
      <c r="AT163" s="268"/>
      <c r="AU163" s="268"/>
      <c r="AV163" s="268"/>
      <c r="AW163" s="268"/>
      <c r="AX163" s="271"/>
      <c r="AY163" s="271"/>
      <c r="AZ163" s="271"/>
      <c r="BA163" s="271"/>
      <c r="BB163" s="271"/>
      <c r="BC163" s="271"/>
      <c r="BD163" s="271"/>
      <c r="BE163" s="241"/>
      <c r="BF163" s="242"/>
      <c r="BG163" s="11"/>
    </row>
    <row r="164" spans="1:59" x14ac:dyDescent="0.3">
      <c r="A164" s="238"/>
      <c r="B164" s="58"/>
      <c r="C164" s="58"/>
      <c r="D164" s="73"/>
      <c r="E164" s="82"/>
      <c r="F164" s="239"/>
      <c r="G164" s="234"/>
      <c r="H164" s="83"/>
      <c r="I164" s="279"/>
      <c r="J164" s="279"/>
      <c r="K164" s="279"/>
      <c r="L164" s="279"/>
      <c r="M164" s="279"/>
      <c r="N164" s="279"/>
      <c r="O164" s="279"/>
      <c r="P164" s="275"/>
      <c r="Q164" s="275"/>
      <c r="R164" s="86"/>
      <c r="S164" s="86"/>
      <c r="T164" s="86"/>
      <c r="U164" s="86"/>
      <c r="V164" s="86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240"/>
      <c r="AK164" s="240"/>
      <c r="AL164" s="240"/>
      <c r="AM164" s="240"/>
      <c r="AN164" s="240"/>
      <c r="AO164" s="240"/>
      <c r="AP164" s="240"/>
      <c r="AQ164" s="240"/>
      <c r="AR164" s="240"/>
      <c r="AS164" s="268"/>
      <c r="AT164" s="268"/>
      <c r="AU164" s="268"/>
      <c r="AV164" s="268"/>
      <c r="AW164" s="268"/>
      <c r="AX164" s="271"/>
      <c r="AY164" s="271"/>
      <c r="AZ164" s="271"/>
      <c r="BA164" s="271"/>
      <c r="BB164" s="271"/>
      <c r="BC164" s="271"/>
      <c r="BD164" s="271"/>
      <c r="BE164" s="241"/>
      <c r="BF164" s="242"/>
      <c r="BG164" s="11"/>
    </row>
    <row r="165" spans="1:59" x14ac:dyDescent="0.3">
      <c r="A165" s="238"/>
      <c r="B165" s="58"/>
      <c r="C165" s="58"/>
      <c r="D165" s="73"/>
      <c r="E165" s="82"/>
      <c r="F165" s="239"/>
      <c r="G165" s="234"/>
      <c r="H165" s="83"/>
      <c r="I165" s="279"/>
      <c r="J165" s="279"/>
      <c r="K165" s="279"/>
      <c r="L165" s="279"/>
      <c r="M165" s="279"/>
      <c r="N165" s="279"/>
      <c r="O165" s="279"/>
      <c r="P165" s="275"/>
      <c r="Q165" s="275"/>
      <c r="R165" s="86"/>
      <c r="S165" s="86"/>
      <c r="T165" s="86"/>
      <c r="U165" s="86"/>
      <c r="V165" s="86"/>
      <c r="W165" s="240"/>
      <c r="X165" s="240"/>
      <c r="Y165" s="240"/>
      <c r="Z165" s="240"/>
      <c r="AA165" s="240"/>
      <c r="AB165" s="240"/>
      <c r="AC165" s="240"/>
      <c r="AD165" s="240"/>
      <c r="AE165" s="240"/>
      <c r="AF165" s="240"/>
      <c r="AG165" s="240"/>
      <c r="AH165" s="240"/>
      <c r="AI165" s="240"/>
      <c r="AJ165" s="240"/>
      <c r="AK165" s="240"/>
      <c r="AL165" s="240"/>
      <c r="AM165" s="240"/>
      <c r="AN165" s="240"/>
      <c r="AO165" s="240"/>
      <c r="AP165" s="240"/>
      <c r="AQ165" s="240"/>
      <c r="AR165" s="240"/>
      <c r="AS165" s="268"/>
      <c r="AT165" s="268"/>
      <c r="AU165" s="268"/>
      <c r="AV165" s="268"/>
      <c r="AW165" s="268"/>
      <c r="AX165" s="271"/>
      <c r="AY165" s="271"/>
      <c r="AZ165" s="271"/>
      <c r="BA165" s="271"/>
      <c r="BB165" s="271"/>
      <c r="BC165" s="271"/>
      <c r="BD165" s="271"/>
      <c r="BE165" s="241"/>
      <c r="BF165" s="242"/>
      <c r="BG165" s="11"/>
    </row>
    <row r="166" spans="1:59" x14ac:dyDescent="0.3">
      <c r="A166" s="238"/>
      <c r="B166" s="58"/>
      <c r="C166" s="58"/>
      <c r="D166" s="73"/>
      <c r="E166" s="82"/>
      <c r="F166" s="239"/>
      <c r="G166" s="234"/>
      <c r="H166" s="83"/>
      <c r="I166" s="279"/>
      <c r="J166" s="279"/>
      <c r="K166" s="279"/>
      <c r="L166" s="279"/>
      <c r="M166" s="279"/>
      <c r="N166" s="279"/>
      <c r="O166" s="279"/>
      <c r="P166" s="275"/>
      <c r="Q166" s="275"/>
      <c r="R166" s="86"/>
      <c r="S166" s="86"/>
      <c r="T166" s="86"/>
      <c r="U166" s="86"/>
      <c r="V166" s="86"/>
      <c r="W166" s="240"/>
      <c r="X166" s="240"/>
      <c r="Y166" s="240"/>
      <c r="Z166" s="240"/>
      <c r="AA166" s="240"/>
      <c r="AB166" s="240"/>
      <c r="AC166" s="240"/>
      <c r="AD166" s="240"/>
      <c r="AE166" s="240"/>
      <c r="AF166" s="240"/>
      <c r="AG166" s="240"/>
      <c r="AH166" s="240"/>
      <c r="AI166" s="240"/>
      <c r="AJ166" s="240"/>
      <c r="AK166" s="240"/>
      <c r="AL166" s="240"/>
      <c r="AM166" s="240"/>
      <c r="AN166" s="240"/>
      <c r="AO166" s="240"/>
      <c r="AP166" s="240"/>
      <c r="AQ166" s="240"/>
      <c r="AR166" s="240"/>
      <c r="AS166" s="268"/>
      <c r="AT166" s="268"/>
      <c r="AU166" s="268"/>
      <c r="AV166" s="268"/>
      <c r="AW166" s="268"/>
      <c r="AX166" s="271"/>
      <c r="AY166" s="271"/>
      <c r="AZ166" s="271"/>
      <c r="BA166" s="271"/>
      <c r="BB166" s="271"/>
      <c r="BC166" s="271"/>
      <c r="BD166" s="271"/>
      <c r="BE166" s="241"/>
      <c r="BF166" s="242"/>
      <c r="BG166" s="11"/>
    </row>
    <row r="167" spans="1:59" x14ac:dyDescent="0.3">
      <c r="A167" s="238"/>
      <c r="B167" s="58"/>
      <c r="C167" s="58"/>
      <c r="D167" s="73"/>
      <c r="E167" s="82"/>
      <c r="F167" s="239"/>
      <c r="G167" s="234"/>
      <c r="H167" s="83"/>
      <c r="I167" s="279"/>
      <c r="J167" s="279"/>
      <c r="K167" s="279"/>
      <c r="L167" s="279"/>
      <c r="M167" s="279"/>
      <c r="N167" s="279"/>
      <c r="O167" s="279"/>
      <c r="P167" s="275"/>
      <c r="Q167" s="275"/>
      <c r="R167" s="86"/>
      <c r="S167" s="86"/>
      <c r="T167" s="86"/>
      <c r="U167" s="86"/>
      <c r="V167" s="86"/>
      <c r="W167" s="240"/>
      <c r="X167" s="240"/>
      <c r="Y167" s="240"/>
      <c r="Z167" s="240"/>
      <c r="AA167" s="240"/>
      <c r="AB167" s="240"/>
      <c r="AC167" s="240"/>
      <c r="AD167" s="240"/>
      <c r="AE167" s="240"/>
      <c r="AF167" s="240"/>
      <c r="AG167" s="240"/>
      <c r="AH167" s="240"/>
      <c r="AI167" s="240"/>
      <c r="AJ167" s="240"/>
      <c r="AK167" s="240"/>
      <c r="AL167" s="240"/>
      <c r="AM167" s="240"/>
      <c r="AN167" s="240"/>
      <c r="AO167" s="240"/>
      <c r="AP167" s="240"/>
      <c r="AQ167" s="240"/>
      <c r="AR167" s="240"/>
      <c r="AS167" s="268"/>
      <c r="AT167" s="268"/>
      <c r="AU167" s="268"/>
      <c r="AV167" s="268"/>
      <c r="AW167" s="268"/>
      <c r="AX167" s="271"/>
      <c r="AY167" s="271"/>
      <c r="AZ167" s="271"/>
      <c r="BA167" s="271"/>
      <c r="BB167" s="271"/>
      <c r="BC167" s="271"/>
      <c r="BD167" s="271"/>
      <c r="BE167" s="241"/>
      <c r="BF167" s="242"/>
      <c r="BG167" s="11"/>
    </row>
    <row r="168" spans="1:59" x14ac:dyDescent="0.3">
      <c r="A168" s="238"/>
      <c r="B168" s="58"/>
      <c r="C168" s="58"/>
      <c r="D168" s="73"/>
      <c r="E168" s="82"/>
      <c r="F168" s="239"/>
      <c r="G168" s="234"/>
      <c r="H168" s="83"/>
      <c r="I168" s="279"/>
      <c r="J168" s="279"/>
      <c r="K168" s="279"/>
      <c r="L168" s="279"/>
      <c r="M168" s="279"/>
      <c r="N168" s="279"/>
      <c r="O168" s="279"/>
      <c r="P168" s="275"/>
      <c r="Q168" s="275"/>
      <c r="R168" s="86"/>
      <c r="S168" s="86"/>
      <c r="T168" s="86"/>
      <c r="U168" s="86"/>
      <c r="V168" s="86"/>
      <c r="W168" s="240"/>
      <c r="X168" s="240"/>
      <c r="Y168" s="240"/>
      <c r="Z168" s="240"/>
      <c r="AA168" s="240"/>
      <c r="AB168" s="240"/>
      <c r="AC168" s="240"/>
      <c r="AD168" s="240"/>
      <c r="AE168" s="240"/>
      <c r="AF168" s="240"/>
      <c r="AG168" s="240"/>
      <c r="AH168" s="240"/>
      <c r="AI168" s="240"/>
      <c r="AJ168" s="240"/>
      <c r="AK168" s="240"/>
      <c r="AL168" s="240"/>
      <c r="AM168" s="240"/>
      <c r="AN168" s="240"/>
      <c r="AO168" s="240"/>
      <c r="AP168" s="240"/>
      <c r="AQ168" s="240"/>
      <c r="AR168" s="240"/>
      <c r="AS168" s="268"/>
      <c r="AT168" s="268"/>
      <c r="AU168" s="268"/>
      <c r="AV168" s="268"/>
      <c r="AW168" s="268"/>
      <c r="AX168" s="271"/>
      <c r="AY168" s="271"/>
      <c r="AZ168" s="271"/>
      <c r="BA168" s="271"/>
      <c r="BB168" s="271"/>
      <c r="BC168" s="271"/>
      <c r="BD168" s="271"/>
      <c r="BE168" s="241"/>
      <c r="BF168" s="242"/>
      <c r="BG168" s="11"/>
    </row>
    <row r="169" spans="1:59" x14ac:dyDescent="0.3">
      <c r="A169" s="238"/>
      <c r="B169" s="58"/>
      <c r="C169" s="58"/>
      <c r="D169" s="73"/>
      <c r="E169" s="82"/>
      <c r="F169" s="239"/>
      <c r="G169" s="234"/>
      <c r="H169" s="83"/>
      <c r="I169" s="279"/>
      <c r="J169" s="279"/>
      <c r="K169" s="279"/>
      <c r="L169" s="279"/>
      <c r="M169" s="279"/>
      <c r="N169" s="279"/>
      <c r="O169" s="279"/>
      <c r="P169" s="275"/>
      <c r="Q169" s="275"/>
      <c r="R169" s="86"/>
      <c r="S169" s="86"/>
      <c r="T169" s="86"/>
      <c r="U169" s="86"/>
      <c r="V169" s="86"/>
      <c r="W169" s="240"/>
      <c r="X169" s="240"/>
      <c r="Y169" s="240"/>
      <c r="Z169" s="240"/>
      <c r="AA169" s="240"/>
      <c r="AB169" s="240"/>
      <c r="AC169" s="240"/>
      <c r="AD169" s="240"/>
      <c r="AE169" s="240"/>
      <c r="AF169" s="240"/>
      <c r="AG169" s="240"/>
      <c r="AH169" s="240"/>
      <c r="AI169" s="240"/>
      <c r="AJ169" s="240"/>
      <c r="AK169" s="240"/>
      <c r="AL169" s="240"/>
      <c r="AM169" s="240"/>
      <c r="AN169" s="240"/>
      <c r="AO169" s="240"/>
      <c r="AP169" s="240"/>
      <c r="AQ169" s="240"/>
      <c r="AR169" s="240"/>
      <c r="AS169" s="268"/>
      <c r="AT169" s="268"/>
      <c r="AU169" s="268"/>
      <c r="AV169" s="268"/>
      <c r="AW169" s="268"/>
      <c r="AX169" s="271"/>
      <c r="AY169" s="271"/>
      <c r="AZ169" s="271"/>
      <c r="BA169" s="271"/>
      <c r="BB169" s="271"/>
      <c r="BC169" s="271"/>
      <c r="BD169" s="271"/>
      <c r="BE169" s="50"/>
      <c r="BF169" s="15"/>
      <c r="BG169" s="11"/>
    </row>
    <row r="170" spans="1:59" x14ac:dyDescent="0.3">
      <c r="A170" s="238"/>
      <c r="B170" s="58"/>
      <c r="C170" s="58"/>
      <c r="D170" s="73"/>
      <c r="E170" s="82"/>
      <c r="F170" s="239"/>
      <c r="G170" s="234"/>
      <c r="H170" s="83"/>
      <c r="I170" s="279"/>
      <c r="J170" s="279"/>
      <c r="K170" s="279"/>
      <c r="L170" s="279"/>
      <c r="M170" s="279"/>
      <c r="N170" s="279"/>
      <c r="O170" s="279"/>
      <c r="P170" s="275"/>
      <c r="Q170" s="275"/>
      <c r="R170" s="86"/>
      <c r="S170" s="86"/>
      <c r="T170" s="86"/>
      <c r="U170" s="86"/>
      <c r="V170" s="86"/>
      <c r="W170" s="240"/>
      <c r="X170" s="240"/>
      <c r="Y170" s="240"/>
      <c r="Z170" s="240"/>
      <c r="AA170" s="240"/>
      <c r="AB170" s="240"/>
      <c r="AC170" s="240"/>
      <c r="AD170" s="240"/>
      <c r="AE170" s="240"/>
      <c r="AF170" s="240"/>
      <c r="AG170" s="240"/>
      <c r="AH170" s="240"/>
      <c r="AI170" s="240"/>
      <c r="AJ170" s="240"/>
      <c r="AK170" s="240"/>
      <c r="AL170" s="240"/>
      <c r="AM170" s="240"/>
      <c r="AN170" s="240"/>
      <c r="AO170" s="240"/>
      <c r="AP170" s="240"/>
      <c r="AQ170" s="240"/>
      <c r="AR170" s="240"/>
      <c r="AS170" s="268"/>
      <c r="AT170" s="268"/>
      <c r="AU170" s="268"/>
      <c r="AV170" s="268"/>
      <c r="AW170" s="268"/>
      <c r="AX170" s="271"/>
      <c r="AY170" s="271"/>
      <c r="AZ170" s="271"/>
      <c r="BA170" s="271"/>
      <c r="BB170" s="271"/>
      <c r="BC170" s="271"/>
      <c r="BD170" s="271"/>
      <c r="BE170" s="50"/>
      <c r="BF170" s="15"/>
      <c r="BG170" s="11"/>
    </row>
    <row r="171" spans="1:59" x14ac:dyDescent="0.3">
      <c r="A171" s="238"/>
      <c r="B171" s="58"/>
      <c r="C171" s="58"/>
      <c r="D171" s="73"/>
      <c r="E171" s="82"/>
      <c r="F171" s="239"/>
      <c r="G171" s="234"/>
      <c r="H171" s="83"/>
      <c r="I171" s="279"/>
      <c r="J171" s="279"/>
      <c r="K171" s="279"/>
      <c r="L171" s="279"/>
      <c r="M171" s="279"/>
      <c r="N171" s="279"/>
      <c r="O171" s="279"/>
      <c r="P171" s="275"/>
      <c r="Q171" s="275"/>
      <c r="R171" s="86"/>
      <c r="S171" s="86"/>
      <c r="T171" s="86"/>
      <c r="U171" s="86"/>
      <c r="V171" s="86"/>
      <c r="W171" s="240"/>
      <c r="X171" s="240"/>
      <c r="Y171" s="240"/>
      <c r="Z171" s="240"/>
      <c r="AA171" s="240"/>
      <c r="AB171" s="240"/>
      <c r="AC171" s="240"/>
      <c r="AD171" s="240"/>
      <c r="AE171" s="240"/>
      <c r="AF171" s="240"/>
      <c r="AG171" s="240"/>
      <c r="AH171" s="240"/>
      <c r="AI171" s="240"/>
      <c r="AJ171" s="240"/>
      <c r="AK171" s="240"/>
      <c r="AL171" s="240"/>
      <c r="AM171" s="240"/>
      <c r="AN171" s="240"/>
      <c r="AO171" s="240"/>
      <c r="AP171" s="240"/>
      <c r="AQ171" s="240"/>
      <c r="AR171" s="240"/>
      <c r="AS171" s="268"/>
      <c r="AT171" s="268"/>
      <c r="AU171" s="268"/>
      <c r="AV171" s="268"/>
      <c r="AW171" s="268"/>
      <c r="AX171" s="271"/>
      <c r="AY171" s="271"/>
      <c r="AZ171" s="271"/>
      <c r="BA171" s="271"/>
      <c r="BB171" s="271"/>
      <c r="BC171" s="271"/>
      <c r="BD171" s="271"/>
      <c r="BE171" s="258"/>
      <c r="BF171" s="259"/>
      <c r="BG171" s="11"/>
    </row>
    <row r="172" spans="1:59" x14ac:dyDescent="0.3">
      <c r="A172" s="238"/>
      <c r="B172" s="58"/>
      <c r="C172" s="58"/>
      <c r="D172" s="73"/>
      <c r="E172" s="82"/>
      <c r="F172" s="239"/>
      <c r="G172" s="234"/>
      <c r="H172" s="83"/>
      <c r="I172" s="279"/>
      <c r="J172" s="279"/>
      <c r="K172" s="279"/>
      <c r="L172" s="279"/>
      <c r="M172" s="279"/>
      <c r="N172" s="279"/>
      <c r="O172" s="279"/>
      <c r="P172" s="275"/>
      <c r="Q172" s="275"/>
      <c r="R172" s="86"/>
      <c r="S172" s="86"/>
      <c r="T172" s="86"/>
      <c r="U172" s="86"/>
      <c r="V172" s="86"/>
      <c r="W172" s="240"/>
      <c r="X172" s="240"/>
      <c r="Y172" s="240"/>
      <c r="Z172" s="240"/>
      <c r="AA172" s="240"/>
      <c r="AB172" s="240"/>
      <c r="AC172" s="240"/>
      <c r="AD172" s="240"/>
      <c r="AE172" s="240"/>
      <c r="AF172" s="240"/>
      <c r="AG172" s="240"/>
      <c r="AH172" s="240"/>
      <c r="AI172" s="240"/>
      <c r="AJ172" s="240"/>
      <c r="AK172" s="240"/>
      <c r="AL172" s="240"/>
      <c r="AM172" s="240"/>
      <c r="AN172" s="240"/>
      <c r="AO172" s="240"/>
      <c r="AP172" s="240"/>
      <c r="AQ172" s="240"/>
      <c r="AR172" s="240"/>
      <c r="AS172" s="268"/>
      <c r="AT172" s="268"/>
      <c r="AU172" s="268"/>
      <c r="AV172" s="268"/>
      <c r="AW172" s="268"/>
      <c r="AX172" s="271"/>
      <c r="AY172" s="271"/>
      <c r="AZ172" s="271"/>
      <c r="BA172" s="271"/>
      <c r="BB172" s="271"/>
      <c r="BC172" s="271"/>
      <c r="BD172" s="271"/>
      <c r="BE172" s="258"/>
      <c r="BF172" s="259"/>
      <c r="BG172" s="11"/>
    </row>
    <row r="173" spans="1:59" x14ac:dyDescent="0.3">
      <c r="A173" s="238"/>
      <c r="B173" s="58"/>
      <c r="C173" s="58"/>
      <c r="D173" s="73"/>
      <c r="E173" s="82"/>
      <c r="F173" s="239"/>
      <c r="G173" s="234"/>
      <c r="H173" s="83"/>
      <c r="I173" s="279"/>
      <c r="J173" s="279"/>
      <c r="K173" s="279"/>
      <c r="L173" s="279"/>
      <c r="M173" s="279"/>
      <c r="N173" s="279"/>
      <c r="O173" s="279"/>
      <c r="P173" s="275"/>
      <c r="Q173" s="275"/>
      <c r="R173" s="86"/>
      <c r="S173" s="86"/>
      <c r="T173" s="86"/>
      <c r="U173" s="86"/>
      <c r="V173" s="86"/>
      <c r="W173" s="240"/>
      <c r="X173" s="240"/>
      <c r="Y173" s="240"/>
      <c r="Z173" s="240"/>
      <c r="AA173" s="240"/>
      <c r="AB173" s="240"/>
      <c r="AC173" s="240"/>
      <c r="AD173" s="240"/>
      <c r="AE173" s="240"/>
      <c r="AF173" s="240"/>
      <c r="AG173" s="240"/>
      <c r="AH173" s="240"/>
      <c r="AI173" s="240"/>
      <c r="AJ173" s="240"/>
      <c r="AK173" s="240"/>
      <c r="AL173" s="240"/>
      <c r="AM173" s="240"/>
      <c r="AN173" s="240"/>
      <c r="AO173" s="240"/>
      <c r="AP173" s="240"/>
      <c r="AQ173" s="240"/>
      <c r="AR173" s="240"/>
      <c r="AS173" s="268"/>
      <c r="AT173" s="268"/>
      <c r="AU173" s="268"/>
      <c r="AV173" s="268"/>
      <c r="AW173" s="268"/>
      <c r="AX173" s="271"/>
      <c r="AY173" s="271"/>
      <c r="AZ173" s="271"/>
      <c r="BA173" s="271"/>
      <c r="BB173" s="271"/>
      <c r="BC173" s="271"/>
      <c r="BD173" s="271"/>
      <c r="BE173" s="258"/>
      <c r="BF173" s="259"/>
      <c r="BG173" s="11"/>
    </row>
    <row r="174" spans="1:59" x14ac:dyDescent="0.3">
      <c r="A174" s="238"/>
      <c r="B174" s="58"/>
      <c r="C174" s="58"/>
      <c r="D174" s="73"/>
      <c r="E174" s="82"/>
      <c r="F174" s="239"/>
      <c r="G174" s="234"/>
      <c r="H174" s="83"/>
      <c r="I174" s="279"/>
      <c r="J174" s="279"/>
      <c r="K174" s="279"/>
      <c r="L174" s="279"/>
      <c r="M174" s="279"/>
      <c r="N174" s="279"/>
      <c r="O174" s="279"/>
      <c r="P174" s="275"/>
      <c r="Q174" s="275"/>
      <c r="R174" s="86"/>
      <c r="S174" s="86"/>
      <c r="T174" s="86"/>
      <c r="U174" s="86"/>
      <c r="V174" s="86"/>
      <c r="W174" s="240"/>
      <c r="X174" s="240"/>
      <c r="Y174" s="240"/>
      <c r="Z174" s="240"/>
      <c r="AA174" s="240"/>
      <c r="AB174" s="240"/>
      <c r="AC174" s="240"/>
      <c r="AD174" s="240"/>
      <c r="AE174" s="240"/>
      <c r="AF174" s="240"/>
      <c r="AG174" s="240"/>
      <c r="AH174" s="240"/>
      <c r="AI174" s="240"/>
      <c r="AJ174" s="240"/>
      <c r="AK174" s="240"/>
      <c r="AL174" s="240"/>
      <c r="AM174" s="240"/>
      <c r="AN174" s="240"/>
      <c r="AO174" s="240"/>
      <c r="AP174" s="240"/>
      <c r="AQ174" s="240"/>
      <c r="AR174" s="240"/>
      <c r="AS174" s="268"/>
      <c r="AT174" s="268"/>
      <c r="AU174" s="268"/>
      <c r="AV174" s="268"/>
      <c r="AW174" s="268"/>
      <c r="AX174" s="271"/>
      <c r="AY174" s="271"/>
      <c r="AZ174" s="271"/>
      <c r="BA174" s="271"/>
      <c r="BB174" s="271"/>
      <c r="BC174" s="271"/>
      <c r="BD174" s="271"/>
      <c r="BE174" s="258"/>
      <c r="BF174" s="259"/>
      <c r="BG174" s="11"/>
    </row>
    <row r="175" spans="1:59" x14ac:dyDescent="0.3">
      <c r="A175" s="238"/>
      <c r="B175" s="58"/>
      <c r="C175" s="58"/>
      <c r="D175" s="73"/>
      <c r="E175" s="82"/>
      <c r="F175" s="239"/>
      <c r="G175" s="234"/>
      <c r="H175" s="83"/>
      <c r="I175" s="279"/>
      <c r="J175" s="279"/>
      <c r="K175" s="279"/>
      <c r="L175" s="279"/>
      <c r="M175" s="279"/>
      <c r="N175" s="279"/>
      <c r="O175" s="279"/>
      <c r="P175" s="275"/>
      <c r="Q175" s="275"/>
      <c r="R175" s="86"/>
      <c r="S175" s="86"/>
      <c r="T175" s="86"/>
      <c r="U175" s="86"/>
      <c r="V175" s="86"/>
      <c r="W175" s="240"/>
      <c r="X175" s="240"/>
      <c r="Y175" s="240"/>
      <c r="Z175" s="240"/>
      <c r="AA175" s="240"/>
      <c r="AB175" s="240"/>
      <c r="AC175" s="240"/>
      <c r="AD175" s="240"/>
      <c r="AE175" s="240"/>
      <c r="AF175" s="240"/>
      <c r="AG175" s="240"/>
      <c r="AH175" s="240"/>
      <c r="AI175" s="240"/>
      <c r="AJ175" s="240"/>
      <c r="AK175" s="240"/>
      <c r="AL175" s="240"/>
      <c r="AM175" s="240"/>
      <c r="AN175" s="240"/>
      <c r="AO175" s="240"/>
      <c r="AP175" s="240"/>
      <c r="AQ175" s="240"/>
      <c r="AR175" s="240"/>
      <c r="AS175" s="268"/>
      <c r="AT175" s="268"/>
      <c r="AU175" s="268"/>
      <c r="AV175" s="268"/>
      <c r="AW175" s="268"/>
      <c r="AX175" s="271"/>
      <c r="AY175" s="271"/>
      <c r="AZ175" s="271"/>
      <c r="BA175" s="271"/>
      <c r="BB175" s="271"/>
      <c r="BC175" s="271"/>
      <c r="BD175" s="271"/>
      <c r="BE175" s="258"/>
      <c r="BF175" s="259"/>
      <c r="BG175" s="11"/>
    </row>
    <row r="176" spans="1:59" x14ac:dyDescent="0.3">
      <c r="A176" s="238"/>
      <c r="B176" s="58"/>
      <c r="C176" s="58"/>
      <c r="D176" s="73"/>
      <c r="E176" s="82"/>
      <c r="F176" s="239"/>
      <c r="G176" s="243"/>
      <c r="H176" s="83"/>
      <c r="I176" s="279"/>
      <c r="J176" s="279"/>
      <c r="K176" s="279"/>
      <c r="L176" s="279"/>
      <c r="M176" s="279"/>
      <c r="N176" s="279"/>
      <c r="O176" s="279"/>
      <c r="P176" s="275"/>
      <c r="Q176" s="275"/>
      <c r="R176" s="86"/>
      <c r="S176" s="86"/>
      <c r="T176" s="86"/>
      <c r="U176" s="86"/>
      <c r="V176" s="86"/>
      <c r="W176" s="240"/>
      <c r="X176" s="240"/>
      <c r="Y176" s="240"/>
      <c r="Z176" s="240"/>
      <c r="AA176" s="240"/>
      <c r="AB176" s="240"/>
      <c r="AC176" s="240"/>
      <c r="AD176" s="240"/>
      <c r="AE176" s="240"/>
      <c r="AF176" s="240"/>
      <c r="AG176" s="240"/>
      <c r="AH176" s="240"/>
      <c r="AI176" s="240"/>
      <c r="AJ176" s="240"/>
      <c r="AK176" s="240"/>
      <c r="AL176" s="240"/>
      <c r="AM176" s="240"/>
      <c r="AN176" s="240"/>
      <c r="AO176" s="240"/>
      <c r="AP176" s="240"/>
      <c r="AQ176" s="240"/>
      <c r="AR176" s="240"/>
      <c r="AS176" s="268"/>
      <c r="AT176" s="268"/>
      <c r="AU176" s="268"/>
      <c r="AV176" s="268"/>
      <c r="AW176" s="268"/>
      <c r="AX176" s="271"/>
      <c r="AY176" s="271"/>
      <c r="AZ176" s="271"/>
      <c r="BA176" s="271"/>
      <c r="BB176" s="271"/>
      <c r="BC176" s="271"/>
      <c r="BD176" s="271"/>
      <c r="BE176" s="241"/>
      <c r="BF176" s="242"/>
      <c r="BG176" s="11"/>
    </row>
    <row r="177" spans="1:59" x14ac:dyDescent="0.3">
      <c r="A177" s="238"/>
      <c r="B177" s="58"/>
      <c r="C177" s="58"/>
      <c r="D177" s="73"/>
      <c r="E177" s="82"/>
      <c r="F177" s="239"/>
      <c r="G177" s="243"/>
      <c r="H177" s="83"/>
      <c r="I177" s="279"/>
      <c r="J177" s="279"/>
      <c r="K177" s="279"/>
      <c r="L177" s="279"/>
      <c r="M177" s="279"/>
      <c r="N177" s="279"/>
      <c r="O177" s="279"/>
      <c r="P177" s="275"/>
      <c r="Q177" s="275"/>
      <c r="R177" s="86"/>
      <c r="S177" s="86"/>
      <c r="T177" s="86"/>
      <c r="U177" s="86"/>
      <c r="V177" s="86"/>
      <c r="W177" s="240"/>
      <c r="X177" s="240"/>
      <c r="Y177" s="240"/>
      <c r="Z177" s="240"/>
      <c r="AA177" s="240"/>
      <c r="AB177" s="240"/>
      <c r="AC177" s="240"/>
      <c r="AD177" s="240"/>
      <c r="AE177" s="240"/>
      <c r="AF177" s="240"/>
      <c r="AG177" s="240"/>
      <c r="AH177" s="240"/>
      <c r="AI177" s="240"/>
      <c r="AJ177" s="240"/>
      <c r="AK177" s="240"/>
      <c r="AL177" s="240"/>
      <c r="AM177" s="240"/>
      <c r="AN177" s="240"/>
      <c r="AO177" s="240"/>
      <c r="AP177" s="240"/>
      <c r="AQ177" s="240"/>
      <c r="AR177" s="240"/>
      <c r="AS177" s="268"/>
      <c r="AT177" s="268"/>
      <c r="AU177" s="268"/>
      <c r="AV177" s="268"/>
      <c r="AW177" s="268"/>
      <c r="AX177" s="271"/>
      <c r="AY177" s="271"/>
      <c r="AZ177" s="271"/>
      <c r="BA177" s="271"/>
      <c r="BB177" s="271"/>
      <c r="BC177" s="271"/>
      <c r="BD177" s="271"/>
      <c r="BE177" s="241"/>
      <c r="BF177" s="242"/>
      <c r="BG177" s="11"/>
    </row>
    <row r="178" spans="1:59" x14ac:dyDescent="0.3">
      <c r="A178" s="238"/>
      <c r="B178" s="58"/>
      <c r="C178" s="58"/>
      <c r="D178" s="73"/>
      <c r="E178" s="82"/>
      <c r="F178" s="239"/>
      <c r="G178" s="243"/>
      <c r="H178" s="83"/>
      <c r="I178" s="279"/>
      <c r="J178" s="279"/>
      <c r="K178" s="279"/>
      <c r="L178" s="279"/>
      <c r="M178" s="279"/>
      <c r="N178" s="279"/>
      <c r="O178" s="279"/>
      <c r="P178" s="275"/>
      <c r="Q178" s="275"/>
      <c r="R178" s="86"/>
      <c r="S178" s="86"/>
      <c r="T178" s="86"/>
      <c r="U178" s="86"/>
      <c r="V178" s="86"/>
      <c r="W178" s="240"/>
      <c r="X178" s="240"/>
      <c r="Y178" s="240"/>
      <c r="Z178" s="240"/>
      <c r="AA178" s="240"/>
      <c r="AB178" s="240"/>
      <c r="AC178" s="240"/>
      <c r="AD178" s="240"/>
      <c r="AE178" s="240"/>
      <c r="AF178" s="240"/>
      <c r="AG178" s="240"/>
      <c r="AH178" s="240"/>
      <c r="AI178" s="240"/>
      <c r="AJ178" s="240"/>
      <c r="AK178" s="240"/>
      <c r="AL178" s="240"/>
      <c r="AM178" s="240"/>
      <c r="AN178" s="240"/>
      <c r="AO178" s="240"/>
      <c r="AP178" s="240"/>
      <c r="AQ178" s="240"/>
      <c r="AR178" s="240"/>
      <c r="AS178" s="268"/>
      <c r="AT178" s="268"/>
      <c r="AU178" s="268"/>
      <c r="AV178" s="268"/>
      <c r="AW178" s="268"/>
      <c r="AX178" s="271"/>
      <c r="AY178" s="271"/>
      <c r="AZ178" s="271"/>
      <c r="BA178" s="271"/>
      <c r="BB178" s="271"/>
      <c r="BC178" s="271"/>
      <c r="BD178" s="271"/>
      <c r="BE178" s="241"/>
      <c r="BF178" s="242"/>
      <c r="BG178" s="11"/>
    </row>
    <row r="179" spans="1:59" x14ac:dyDescent="0.3">
      <c r="A179" s="238"/>
      <c r="B179" s="58"/>
      <c r="C179" s="58"/>
      <c r="D179" s="73"/>
      <c r="E179" s="82"/>
      <c r="F179" s="239"/>
      <c r="G179" s="243"/>
      <c r="H179" s="83"/>
      <c r="I179" s="279"/>
      <c r="J179" s="279"/>
      <c r="K179" s="279"/>
      <c r="L179" s="279"/>
      <c r="M179" s="279"/>
      <c r="N179" s="279"/>
      <c r="O179" s="279"/>
      <c r="P179" s="275"/>
      <c r="Q179" s="275"/>
      <c r="R179" s="86"/>
      <c r="S179" s="86"/>
      <c r="T179" s="86"/>
      <c r="U179" s="86"/>
      <c r="V179" s="86"/>
      <c r="W179" s="240"/>
      <c r="X179" s="240"/>
      <c r="Y179" s="240"/>
      <c r="Z179" s="240"/>
      <c r="AA179" s="240"/>
      <c r="AB179" s="240"/>
      <c r="AC179" s="240"/>
      <c r="AD179" s="240"/>
      <c r="AE179" s="240"/>
      <c r="AF179" s="240"/>
      <c r="AG179" s="240"/>
      <c r="AH179" s="240"/>
      <c r="AI179" s="240"/>
      <c r="AJ179" s="240"/>
      <c r="AK179" s="240"/>
      <c r="AL179" s="240"/>
      <c r="AM179" s="240"/>
      <c r="AN179" s="240"/>
      <c r="AO179" s="240"/>
      <c r="AP179" s="240"/>
      <c r="AQ179" s="240"/>
      <c r="AR179" s="240"/>
      <c r="AS179" s="268"/>
      <c r="AT179" s="268"/>
      <c r="AU179" s="268"/>
      <c r="AV179" s="268"/>
      <c r="AW179" s="268"/>
      <c r="AX179" s="271"/>
      <c r="AY179" s="271"/>
      <c r="AZ179" s="271"/>
      <c r="BA179" s="271"/>
      <c r="BB179" s="271"/>
      <c r="BC179" s="271"/>
      <c r="BD179" s="271"/>
      <c r="BE179" s="241"/>
      <c r="BF179" s="242"/>
      <c r="BG179" s="11"/>
    </row>
    <row r="180" spans="1:59" x14ac:dyDescent="0.3">
      <c r="A180" s="238"/>
      <c r="B180" s="58"/>
      <c r="C180" s="58"/>
      <c r="D180" s="73"/>
      <c r="E180" s="82"/>
      <c r="F180" s="239"/>
      <c r="G180" s="243"/>
      <c r="H180" s="83"/>
      <c r="I180" s="279"/>
      <c r="J180" s="279"/>
      <c r="K180" s="279"/>
      <c r="L180" s="279"/>
      <c r="M180" s="279"/>
      <c r="N180" s="279"/>
      <c r="O180" s="279"/>
      <c r="P180" s="275"/>
      <c r="Q180" s="275"/>
      <c r="R180" s="86"/>
      <c r="S180" s="86"/>
      <c r="T180" s="86"/>
      <c r="U180" s="86"/>
      <c r="V180" s="86"/>
      <c r="W180" s="240"/>
      <c r="X180" s="240"/>
      <c r="Y180" s="240"/>
      <c r="Z180" s="240"/>
      <c r="AA180" s="240"/>
      <c r="AB180" s="240"/>
      <c r="AC180" s="240"/>
      <c r="AD180" s="240"/>
      <c r="AE180" s="240"/>
      <c r="AF180" s="240"/>
      <c r="AG180" s="240"/>
      <c r="AH180" s="240"/>
      <c r="AI180" s="240"/>
      <c r="AJ180" s="240"/>
      <c r="AK180" s="240"/>
      <c r="AL180" s="240"/>
      <c r="AM180" s="240"/>
      <c r="AN180" s="240"/>
      <c r="AO180" s="240"/>
      <c r="AP180" s="240"/>
      <c r="AQ180" s="240"/>
      <c r="AR180" s="240"/>
      <c r="AS180" s="268"/>
      <c r="AT180" s="268"/>
      <c r="AU180" s="268"/>
      <c r="AV180" s="268"/>
      <c r="AW180" s="268"/>
      <c r="AX180" s="271"/>
      <c r="AY180" s="271"/>
      <c r="AZ180" s="271"/>
      <c r="BA180" s="271"/>
      <c r="BB180" s="271"/>
      <c r="BC180" s="271"/>
      <c r="BD180" s="271"/>
      <c r="BE180" s="241"/>
      <c r="BF180" s="242"/>
      <c r="BG180" s="11"/>
    </row>
    <row r="181" spans="1:59" x14ac:dyDescent="0.3">
      <c r="A181" s="238"/>
      <c r="B181" s="58"/>
      <c r="C181" s="58"/>
      <c r="D181" s="73"/>
      <c r="E181" s="82"/>
      <c r="F181" s="239"/>
      <c r="G181" s="243"/>
      <c r="H181" s="83"/>
      <c r="I181" s="279"/>
      <c r="J181" s="279"/>
      <c r="K181" s="279"/>
      <c r="L181" s="279"/>
      <c r="M181" s="279"/>
      <c r="N181" s="279"/>
      <c r="O181" s="279"/>
      <c r="P181" s="275"/>
      <c r="Q181" s="275"/>
      <c r="R181" s="86"/>
      <c r="S181" s="86"/>
      <c r="T181" s="86"/>
      <c r="U181" s="86"/>
      <c r="V181" s="86"/>
      <c r="W181" s="240"/>
      <c r="X181" s="240"/>
      <c r="Y181" s="240"/>
      <c r="Z181" s="240"/>
      <c r="AA181" s="240"/>
      <c r="AB181" s="240"/>
      <c r="AC181" s="240"/>
      <c r="AD181" s="240"/>
      <c r="AE181" s="240"/>
      <c r="AF181" s="240"/>
      <c r="AG181" s="240"/>
      <c r="AH181" s="240"/>
      <c r="AI181" s="240"/>
      <c r="AJ181" s="240"/>
      <c r="AK181" s="240"/>
      <c r="AL181" s="240"/>
      <c r="AM181" s="240"/>
      <c r="AN181" s="240"/>
      <c r="AO181" s="240"/>
      <c r="AP181" s="240"/>
      <c r="AQ181" s="240"/>
      <c r="AR181" s="240"/>
      <c r="AS181" s="268"/>
      <c r="AT181" s="268"/>
      <c r="AU181" s="268"/>
      <c r="AV181" s="268"/>
      <c r="AW181" s="268"/>
      <c r="AX181" s="271"/>
      <c r="AY181" s="271"/>
      <c r="AZ181" s="271"/>
      <c r="BA181" s="271"/>
      <c r="BB181" s="271"/>
      <c r="BC181" s="271"/>
      <c r="BD181" s="271"/>
      <c r="BE181" s="241"/>
      <c r="BF181" s="242"/>
      <c r="BG181" s="11"/>
    </row>
    <row r="182" spans="1:59" x14ac:dyDescent="0.3">
      <c r="A182" s="238"/>
      <c r="B182" s="58"/>
      <c r="C182" s="58"/>
      <c r="D182" s="73"/>
      <c r="E182" s="82"/>
      <c r="F182" s="239"/>
      <c r="G182" s="243"/>
      <c r="H182" s="83"/>
      <c r="I182" s="279"/>
      <c r="J182" s="279"/>
      <c r="K182" s="279"/>
      <c r="L182" s="279"/>
      <c r="M182" s="279"/>
      <c r="N182" s="279"/>
      <c r="O182" s="279"/>
      <c r="P182" s="275"/>
      <c r="Q182" s="275"/>
      <c r="R182" s="86"/>
      <c r="S182" s="86"/>
      <c r="T182" s="86"/>
      <c r="U182" s="86"/>
      <c r="V182" s="86"/>
      <c r="W182" s="240"/>
      <c r="X182" s="240"/>
      <c r="Y182" s="240"/>
      <c r="Z182" s="240"/>
      <c r="AA182" s="240"/>
      <c r="AB182" s="240"/>
      <c r="AC182" s="240"/>
      <c r="AD182" s="240"/>
      <c r="AE182" s="240"/>
      <c r="AF182" s="240"/>
      <c r="AG182" s="240"/>
      <c r="AH182" s="240"/>
      <c r="AI182" s="240"/>
      <c r="AJ182" s="240"/>
      <c r="AK182" s="240"/>
      <c r="AL182" s="240"/>
      <c r="AM182" s="240"/>
      <c r="AN182" s="240"/>
      <c r="AO182" s="240"/>
      <c r="AP182" s="240"/>
      <c r="AQ182" s="240"/>
      <c r="AR182" s="240"/>
      <c r="AS182" s="268"/>
      <c r="AT182" s="268"/>
      <c r="AU182" s="268"/>
      <c r="AV182" s="268"/>
      <c r="AW182" s="268"/>
      <c r="AX182" s="271"/>
      <c r="AY182" s="271"/>
      <c r="AZ182" s="271"/>
      <c r="BA182" s="271"/>
      <c r="BB182" s="271"/>
      <c r="BC182" s="271"/>
      <c r="BD182" s="271"/>
      <c r="BE182" s="222"/>
      <c r="BF182" s="223"/>
      <c r="BG182" s="11"/>
    </row>
    <row r="183" spans="1:59" x14ac:dyDescent="0.3">
      <c r="A183" s="238"/>
      <c r="B183" s="58"/>
      <c r="C183" s="58"/>
      <c r="D183" s="73"/>
      <c r="E183" s="82"/>
      <c r="F183" s="239"/>
      <c r="G183" s="234"/>
      <c r="H183" s="83"/>
      <c r="I183" s="279"/>
      <c r="J183" s="279"/>
      <c r="K183" s="279"/>
      <c r="L183" s="279"/>
      <c r="M183" s="279"/>
      <c r="N183" s="279"/>
      <c r="O183" s="279"/>
      <c r="P183" s="275"/>
      <c r="Q183" s="275"/>
      <c r="R183" s="86"/>
      <c r="S183" s="86"/>
      <c r="T183" s="86"/>
      <c r="U183" s="86"/>
      <c r="V183" s="86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240"/>
      <c r="AK183" s="240"/>
      <c r="AL183" s="240"/>
      <c r="AM183" s="240"/>
      <c r="AN183" s="240"/>
      <c r="AO183" s="240"/>
      <c r="AP183" s="240"/>
      <c r="AQ183" s="240"/>
      <c r="AR183" s="240"/>
      <c r="AS183" s="268"/>
      <c r="AT183" s="268"/>
      <c r="AU183" s="268"/>
      <c r="AV183" s="268"/>
      <c r="AW183" s="268"/>
      <c r="AX183" s="271"/>
      <c r="AY183" s="271"/>
      <c r="AZ183" s="271"/>
      <c r="BA183" s="271"/>
      <c r="BB183" s="271"/>
      <c r="BC183" s="271"/>
      <c r="BD183" s="271"/>
      <c r="BE183" s="50"/>
      <c r="BF183" s="15"/>
      <c r="BG183" s="11"/>
    </row>
    <row r="184" spans="1:59" x14ac:dyDescent="0.3">
      <c r="A184" s="238"/>
      <c r="B184" s="58"/>
      <c r="C184" s="58"/>
      <c r="D184" s="73"/>
      <c r="E184" s="82"/>
      <c r="F184" s="239"/>
      <c r="G184" s="234"/>
      <c r="H184" s="83"/>
      <c r="I184" s="279"/>
      <c r="J184" s="279"/>
      <c r="K184" s="279"/>
      <c r="L184" s="279"/>
      <c r="M184" s="279"/>
      <c r="N184" s="279"/>
      <c r="O184" s="279"/>
      <c r="P184" s="275"/>
      <c r="Q184" s="275"/>
      <c r="R184" s="86"/>
      <c r="S184" s="86"/>
      <c r="T184" s="86"/>
      <c r="U184" s="86"/>
      <c r="V184" s="86"/>
      <c r="W184" s="240"/>
      <c r="X184" s="240"/>
      <c r="Y184" s="240"/>
      <c r="Z184" s="240"/>
      <c r="AA184" s="240"/>
      <c r="AB184" s="240"/>
      <c r="AC184" s="240"/>
      <c r="AD184" s="240"/>
      <c r="AE184" s="240"/>
      <c r="AF184" s="240"/>
      <c r="AG184" s="240"/>
      <c r="AH184" s="240"/>
      <c r="AI184" s="240"/>
      <c r="AJ184" s="240"/>
      <c r="AK184" s="240"/>
      <c r="AL184" s="240"/>
      <c r="AM184" s="240"/>
      <c r="AN184" s="240"/>
      <c r="AO184" s="240"/>
      <c r="AP184" s="240"/>
      <c r="AQ184" s="240"/>
      <c r="AR184" s="240"/>
      <c r="AS184" s="268"/>
      <c r="AT184" s="268"/>
      <c r="AU184" s="268"/>
      <c r="AV184" s="268"/>
      <c r="AW184" s="268"/>
      <c r="AX184" s="271"/>
      <c r="AY184" s="271"/>
      <c r="AZ184" s="271"/>
      <c r="BA184" s="271"/>
      <c r="BB184" s="271"/>
      <c r="BC184" s="271"/>
      <c r="BD184" s="271"/>
      <c r="BE184" s="258"/>
      <c r="BF184" s="259"/>
      <c r="BG184" s="11"/>
    </row>
    <row r="185" spans="1:59" x14ac:dyDescent="0.3">
      <c r="A185" s="238"/>
      <c r="B185" s="58"/>
      <c r="C185" s="58"/>
      <c r="D185" s="73"/>
      <c r="E185" s="82"/>
      <c r="F185" s="239"/>
      <c r="G185" s="234"/>
      <c r="H185" s="83"/>
      <c r="I185" s="279"/>
      <c r="J185" s="279"/>
      <c r="K185" s="279"/>
      <c r="L185" s="279"/>
      <c r="M185" s="279"/>
      <c r="N185" s="279"/>
      <c r="O185" s="279"/>
      <c r="P185" s="275"/>
      <c r="Q185" s="275"/>
      <c r="R185" s="86"/>
      <c r="S185" s="86"/>
      <c r="T185" s="86"/>
      <c r="U185" s="86"/>
      <c r="V185" s="86"/>
      <c r="W185" s="240"/>
      <c r="X185" s="240"/>
      <c r="Y185" s="240"/>
      <c r="Z185" s="240"/>
      <c r="AA185" s="240"/>
      <c r="AB185" s="240"/>
      <c r="AC185" s="240"/>
      <c r="AD185" s="240"/>
      <c r="AE185" s="240"/>
      <c r="AF185" s="240"/>
      <c r="AG185" s="240"/>
      <c r="AH185" s="240"/>
      <c r="AI185" s="240"/>
      <c r="AJ185" s="240"/>
      <c r="AK185" s="240"/>
      <c r="AL185" s="240"/>
      <c r="AM185" s="240"/>
      <c r="AN185" s="240"/>
      <c r="AO185" s="240"/>
      <c r="AP185" s="240"/>
      <c r="AQ185" s="240"/>
      <c r="AR185" s="240"/>
      <c r="AS185" s="268"/>
      <c r="AT185" s="268"/>
      <c r="AU185" s="268"/>
      <c r="AV185" s="268"/>
      <c r="AW185" s="268"/>
      <c r="AX185" s="271"/>
      <c r="AY185" s="271"/>
      <c r="AZ185" s="271"/>
      <c r="BA185" s="271"/>
      <c r="BB185" s="271"/>
      <c r="BC185" s="271"/>
      <c r="BD185" s="271"/>
      <c r="BE185" s="258"/>
      <c r="BF185" s="259"/>
      <c r="BG185" s="11"/>
    </row>
    <row r="186" spans="1:59" x14ac:dyDescent="0.3">
      <c r="A186" s="238"/>
      <c r="B186" s="58"/>
      <c r="C186" s="58"/>
      <c r="D186" s="73"/>
      <c r="E186" s="214"/>
      <c r="F186" s="239"/>
      <c r="G186" s="234"/>
      <c r="H186" s="83"/>
      <c r="I186" s="279"/>
      <c r="J186" s="279"/>
      <c r="K186" s="279"/>
      <c r="L186" s="279"/>
      <c r="M186" s="279"/>
      <c r="N186" s="279"/>
      <c r="O186" s="279"/>
      <c r="P186" s="275"/>
      <c r="Q186" s="275"/>
      <c r="R186" s="86"/>
      <c r="S186" s="86"/>
      <c r="T186" s="86"/>
      <c r="U186" s="86"/>
      <c r="V186" s="86"/>
      <c r="W186" s="240"/>
      <c r="X186" s="240"/>
      <c r="Y186" s="240"/>
      <c r="Z186" s="240"/>
      <c r="AA186" s="240"/>
      <c r="AB186" s="240"/>
      <c r="AC186" s="240"/>
      <c r="AD186" s="240"/>
      <c r="AE186" s="240"/>
      <c r="AF186" s="240"/>
      <c r="AG186" s="240"/>
      <c r="AH186" s="240"/>
      <c r="AI186" s="240"/>
      <c r="AJ186" s="240"/>
      <c r="AK186" s="240"/>
      <c r="AL186" s="240"/>
      <c r="AM186" s="240"/>
      <c r="AN186" s="240"/>
      <c r="AO186" s="240"/>
      <c r="AP186" s="240"/>
      <c r="AQ186" s="240"/>
      <c r="AR186" s="240"/>
      <c r="AS186" s="268"/>
      <c r="AT186" s="268"/>
      <c r="AU186" s="268"/>
      <c r="AV186" s="268"/>
      <c r="AW186" s="268"/>
      <c r="AX186" s="271"/>
      <c r="AY186" s="271"/>
      <c r="AZ186" s="271"/>
      <c r="BA186" s="271"/>
      <c r="BB186" s="271"/>
      <c r="BC186" s="271"/>
      <c r="BD186" s="271"/>
      <c r="BE186" s="258"/>
      <c r="BF186" s="259"/>
      <c r="BG186" s="11"/>
    </row>
    <row r="187" spans="1:59" x14ac:dyDescent="0.3">
      <c r="A187" s="238"/>
      <c r="B187" s="58"/>
      <c r="C187" s="58"/>
      <c r="D187" s="73"/>
      <c r="E187" s="82"/>
      <c r="F187" s="239"/>
      <c r="G187" s="234"/>
      <c r="H187" s="83"/>
      <c r="I187" s="279"/>
      <c r="J187" s="279"/>
      <c r="K187" s="279"/>
      <c r="L187" s="279"/>
      <c r="M187" s="279"/>
      <c r="N187" s="279"/>
      <c r="O187" s="279"/>
      <c r="P187" s="275"/>
      <c r="Q187" s="275"/>
      <c r="R187" s="86"/>
      <c r="S187" s="86"/>
      <c r="T187" s="86"/>
      <c r="U187" s="86"/>
      <c r="V187" s="86"/>
      <c r="W187" s="240"/>
      <c r="X187" s="240"/>
      <c r="Y187" s="240"/>
      <c r="Z187" s="240"/>
      <c r="AA187" s="240"/>
      <c r="AB187" s="240"/>
      <c r="AC187" s="240"/>
      <c r="AD187" s="240"/>
      <c r="AE187" s="240"/>
      <c r="AF187" s="240"/>
      <c r="AG187" s="240"/>
      <c r="AH187" s="240"/>
      <c r="AI187" s="240"/>
      <c r="AJ187" s="240"/>
      <c r="AK187" s="240"/>
      <c r="AL187" s="240"/>
      <c r="AM187" s="240"/>
      <c r="AN187" s="240"/>
      <c r="AO187" s="240"/>
      <c r="AP187" s="240"/>
      <c r="AQ187" s="240"/>
      <c r="AR187" s="240"/>
      <c r="AS187" s="268"/>
      <c r="AT187" s="268"/>
      <c r="AU187" s="268"/>
      <c r="AV187" s="268"/>
      <c r="AW187" s="268"/>
      <c r="AX187" s="271"/>
      <c r="AY187" s="271"/>
      <c r="AZ187" s="271"/>
      <c r="BA187" s="271"/>
      <c r="BB187" s="271"/>
      <c r="BC187" s="271"/>
      <c r="BD187" s="271"/>
      <c r="BE187" s="241"/>
      <c r="BF187" s="242"/>
      <c r="BG187" s="11"/>
    </row>
    <row r="188" spans="1:59" x14ac:dyDescent="0.3">
      <c r="A188" s="238"/>
      <c r="B188" s="58"/>
      <c r="C188" s="58"/>
      <c r="D188" s="73"/>
      <c r="E188" s="82"/>
      <c r="F188" s="239"/>
      <c r="G188" s="234"/>
      <c r="H188" s="83"/>
      <c r="I188" s="279"/>
      <c r="J188" s="279"/>
      <c r="K188" s="279"/>
      <c r="L188" s="279"/>
      <c r="M188" s="279"/>
      <c r="N188" s="279"/>
      <c r="O188" s="279"/>
      <c r="P188" s="275"/>
      <c r="Q188" s="275"/>
      <c r="R188" s="86"/>
      <c r="S188" s="86"/>
      <c r="T188" s="86"/>
      <c r="U188" s="86"/>
      <c r="V188" s="86"/>
      <c r="W188" s="240"/>
      <c r="X188" s="240"/>
      <c r="Y188" s="240"/>
      <c r="Z188" s="240"/>
      <c r="AA188" s="240"/>
      <c r="AB188" s="240"/>
      <c r="AC188" s="240"/>
      <c r="AD188" s="240"/>
      <c r="AE188" s="240"/>
      <c r="AF188" s="240"/>
      <c r="AG188" s="240"/>
      <c r="AH188" s="240"/>
      <c r="AI188" s="240"/>
      <c r="AJ188" s="240"/>
      <c r="AK188" s="240"/>
      <c r="AL188" s="240"/>
      <c r="AM188" s="240"/>
      <c r="AN188" s="240"/>
      <c r="AO188" s="240"/>
      <c r="AP188" s="240"/>
      <c r="AQ188" s="240"/>
      <c r="AR188" s="240"/>
      <c r="AS188" s="268"/>
      <c r="AT188" s="268"/>
      <c r="AU188" s="268"/>
      <c r="AV188" s="268"/>
      <c r="AW188" s="268"/>
      <c r="AX188" s="271"/>
      <c r="AY188" s="271"/>
      <c r="AZ188" s="271"/>
      <c r="BA188" s="271"/>
      <c r="BB188" s="271"/>
      <c r="BC188" s="271"/>
      <c r="BD188" s="271"/>
      <c r="BE188" s="241"/>
      <c r="BF188" s="242"/>
      <c r="BG188" s="11"/>
    </row>
    <row r="189" spans="1:59" x14ac:dyDescent="0.3">
      <c r="A189" s="238"/>
      <c r="B189" s="58"/>
      <c r="C189" s="58"/>
      <c r="D189" s="73"/>
      <c r="E189" s="82"/>
      <c r="F189" s="239"/>
      <c r="G189" s="234"/>
      <c r="H189" s="83"/>
      <c r="I189" s="279"/>
      <c r="J189" s="279"/>
      <c r="K189" s="279"/>
      <c r="L189" s="279"/>
      <c r="M189" s="279"/>
      <c r="N189" s="279"/>
      <c r="O189" s="279"/>
      <c r="P189" s="275"/>
      <c r="Q189" s="275"/>
      <c r="R189" s="86"/>
      <c r="S189" s="86"/>
      <c r="T189" s="86"/>
      <c r="U189" s="86"/>
      <c r="V189" s="86"/>
      <c r="W189" s="240"/>
      <c r="X189" s="240"/>
      <c r="Y189" s="240"/>
      <c r="Z189" s="240"/>
      <c r="AA189" s="240"/>
      <c r="AB189" s="240"/>
      <c r="AC189" s="240"/>
      <c r="AD189" s="240"/>
      <c r="AE189" s="240"/>
      <c r="AF189" s="240"/>
      <c r="AG189" s="240"/>
      <c r="AH189" s="240"/>
      <c r="AI189" s="240"/>
      <c r="AJ189" s="240"/>
      <c r="AK189" s="240"/>
      <c r="AL189" s="240"/>
      <c r="AM189" s="240"/>
      <c r="AN189" s="240"/>
      <c r="AO189" s="240"/>
      <c r="AP189" s="240"/>
      <c r="AQ189" s="240"/>
      <c r="AR189" s="240"/>
      <c r="AS189" s="268"/>
      <c r="AT189" s="268"/>
      <c r="AU189" s="268"/>
      <c r="AV189" s="268"/>
      <c r="AW189" s="268"/>
      <c r="AX189" s="271"/>
      <c r="AY189" s="271"/>
      <c r="AZ189" s="271"/>
      <c r="BA189" s="271"/>
      <c r="BB189" s="271"/>
      <c r="BC189" s="271"/>
      <c r="BD189" s="271"/>
      <c r="BE189" s="241"/>
      <c r="BF189" s="242"/>
      <c r="BG189" s="11"/>
    </row>
    <row r="190" spans="1:59" x14ac:dyDescent="0.3">
      <c r="A190" s="238"/>
      <c r="B190" s="58"/>
      <c r="C190" s="58"/>
      <c r="D190" s="73"/>
      <c r="E190" s="82"/>
      <c r="F190" s="239"/>
      <c r="G190" s="234"/>
      <c r="H190" s="83"/>
      <c r="I190" s="279"/>
      <c r="J190" s="279"/>
      <c r="K190" s="279"/>
      <c r="L190" s="279"/>
      <c r="M190" s="279"/>
      <c r="N190" s="279"/>
      <c r="O190" s="279"/>
      <c r="P190" s="275"/>
      <c r="Q190" s="275"/>
      <c r="R190" s="86"/>
      <c r="S190" s="86"/>
      <c r="T190" s="86"/>
      <c r="U190" s="86"/>
      <c r="V190" s="86"/>
      <c r="W190" s="240"/>
      <c r="X190" s="240"/>
      <c r="Y190" s="240"/>
      <c r="Z190" s="240"/>
      <c r="AA190" s="240"/>
      <c r="AB190" s="240"/>
      <c r="AC190" s="240"/>
      <c r="AD190" s="240"/>
      <c r="AE190" s="240"/>
      <c r="AF190" s="240"/>
      <c r="AG190" s="240"/>
      <c r="AH190" s="240"/>
      <c r="AI190" s="240"/>
      <c r="AJ190" s="240"/>
      <c r="AK190" s="240"/>
      <c r="AL190" s="240"/>
      <c r="AM190" s="240"/>
      <c r="AN190" s="240"/>
      <c r="AO190" s="240"/>
      <c r="AP190" s="240"/>
      <c r="AQ190" s="240"/>
      <c r="AR190" s="240"/>
      <c r="AS190" s="268"/>
      <c r="AT190" s="268"/>
      <c r="AU190" s="268"/>
      <c r="AV190" s="268"/>
      <c r="AW190" s="268"/>
      <c r="AX190" s="271"/>
      <c r="AY190" s="271"/>
      <c r="AZ190" s="271"/>
      <c r="BA190" s="271"/>
      <c r="BB190" s="271"/>
      <c r="BC190" s="271"/>
      <c r="BD190" s="271"/>
      <c r="BE190" s="241"/>
      <c r="BF190" s="242"/>
      <c r="BG190" s="11"/>
    </row>
    <row r="191" spans="1:59" x14ac:dyDescent="0.3">
      <c r="A191" s="238"/>
      <c r="B191" s="58"/>
      <c r="C191" s="58"/>
      <c r="D191" s="73"/>
      <c r="E191" s="82"/>
      <c r="F191" s="239"/>
      <c r="G191" s="234"/>
      <c r="H191" s="83"/>
      <c r="I191" s="279"/>
      <c r="J191" s="279"/>
      <c r="K191" s="279"/>
      <c r="L191" s="279"/>
      <c r="M191" s="279"/>
      <c r="N191" s="279"/>
      <c r="O191" s="279"/>
      <c r="P191" s="275"/>
      <c r="Q191" s="275"/>
      <c r="R191" s="86"/>
      <c r="S191" s="86"/>
      <c r="T191" s="86"/>
      <c r="U191" s="86"/>
      <c r="V191" s="86"/>
      <c r="W191" s="240"/>
      <c r="X191" s="240"/>
      <c r="Y191" s="240"/>
      <c r="Z191" s="240"/>
      <c r="AA191" s="240"/>
      <c r="AB191" s="240"/>
      <c r="AC191" s="240"/>
      <c r="AD191" s="240"/>
      <c r="AE191" s="240"/>
      <c r="AF191" s="240"/>
      <c r="AG191" s="240"/>
      <c r="AH191" s="240"/>
      <c r="AI191" s="240"/>
      <c r="AJ191" s="240"/>
      <c r="AK191" s="240"/>
      <c r="AL191" s="240"/>
      <c r="AM191" s="240"/>
      <c r="AN191" s="240"/>
      <c r="AO191" s="240"/>
      <c r="AP191" s="240"/>
      <c r="AQ191" s="240"/>
      <c r="AR191" s="240"/>
      <c r="AS191" s="268"/>
      <c r="AT191" s="268"/>
      <c r="AU191" s="268"/>
      <c r="AV191" s="268"/>
      <c r="AW191" s="268"/>
      <c r="AX191" s="271"/>
      <c r="AY191" s="271"/>
      <c r="AZ191" s="271"/>
      <c r="BA191" s="271"/>
      <c r="BB191" s="271"/>
      <c r="BC191" s="271"/>
      <c r="BD191" s="271"/>
      <c r="BE191" s="241"/>
      <c r="BF191" s="242"/>
      <c r="BG191" s="11"/>
    </row>
    <row r="192" spans="1:59" x14ac:dyDescent="0.3">
      <c r="A192" s="238"/>
      <c r="B192" s="58"/>
      <c r="C192" s="58"/>
      <c r="D192" s="73"/>
      <c r="E192" s="82"/>
      <c r="F192" s="239"/>
      <c r="G192" s="243"/>
      <c r="H192" s="83"/>
      <c r="I192" s="279"/>
      <c r="J192" s="279"/>
      <c r="K192" s="279"/>
      <c r="L192" s="279"/>
      <c r="M192" s="279"/>
      <c r="N192" s="279"/>
      <c r="O192" s="279"/>
      <c r="P192" s="275"/>
      <c r="Q192" s="275"/>
      <c r="R192" s="86"/>
      <c r="S192" s="86"/>
      <c r="T192" s="86"/>
      <c r="U192" s="86"/>
      <c r="V192" s="86"/>
      <c r="W192" s="240"/>
      <c r="X192" s="240"/>
      <c r="Y192" s="240"/>
      <c r="Z192" s="240"/>
      <c r="AA192" s="240"/>
      <c r="AB192" s="240"/>
      <c r="AC192" s="240"/>
      <c r="AD192" s="240"/>
      <c r="AE192" s="240"/>
      <c r="AF192" s="240"/>
      <c r="AG192" s="240"/>
      <c r="AH192" s="240"/>
      <c r="AI192" s="240"/>
      <c r="AJ192" s="240"/>
      <c r="AK192" s="240"/>
      <c r="AL192" s="240"/>
      <c r="AM192" s="240"/>
      <c r="AN192" s="240"/>
      <c r="AO192" s="240"/>
      <c r="AP192" s="240"/>
      <c r="AQ192" s="240"/>
      <c r="AR192" s="240"/>
      <c r="AS192" s="268"/>
      <c r="AT192" s="268"/>
      <c r="AU192" s="268"/>
      <c r="AV192" s="268"/>
      <c r="AW192" s="268"/>
      <c r="AX192" s="271"/>
      <c r="AY192" s="271"/>
      <c r="AZ192" s="271"/>
      <c r="BA192" s="271"/>
      <c r="BB192" s="271"/>
      <c r="BC192" s="271"/>
      <c r="BD192" s="271"/>
      <c r="BE192" s="241"/>
      <c r="BF192" s="242"/>
      <c r="BG192" s="11"/>
    </row>
    <row r="193" spans="1:59" x14ac:dyDescent="0.3">
      <c r="A193" s="238"/>
      <c r="B193" s="58"/>
      <c r="C193" s="58"/>
      <c r="D193" s="73"/>
      <c r="E193" s="82"/>
      <c r="F193" s="239"/>
      <c r="G193" s="243"/>
      <c r="H193" s="83"/>
      <c r="I193" s="279"/>
      <c r="J193" s="279"/>
      <c r="K193" s="279"/>
      <c r="L193" s="279"/>
      <c r="M193" s="279"/>
      <c r="N193" s="279"/>
      <c r="O193" s="279"/>
      <c r="P193" s="275"/>
      <c r="Q193" s="275"/>
      <c r="R193" s="86"/>
      <c r="S193" s="86"/>
      <c r="T193" s="86"/>
      <c r="U193" s="86"/>
      <c r="V193" s="86"/>
      <c r="W193" s="240"/>
      <c r="X193" s="240"/>
      <c r="Y193" s="240"/>
      <c r="Z193" s="240"/>
      <c r="AA193" s="240"/>
      <c r="AB193" s="240"/>
      <c r="AC193" s="240"/>
      <c r="AD193" s="240"/>
      <c r="AE193" s="240"/>
      <c r="AF193" s="240"/>
      <c r="AG193" s="240"/>
      <c r="AH193" s="240"/>
      <c r="AI193" s="240"/>
      <c r="AJ193" s="240"/>
      <c r="AK193" s="240"/>
      <c r="AL193" s="240"/>
      <c r="AM193" s="240"/>
      <c r="AN193" s="240"/>
      <c r="AO193" s="240"/>
      <c r="AP193" s="240"/>
      <c r="AQ193" s="240"/>
      <c r="AR193" s="240"/>
      <c r="AS193" s="268"/>
      <c r="AT193" s="268"/>
      <c r="AU193" s="268"/>
      <c r="AV193" s="268"/>
      <c r="AW193" s="268"/>
      <c r="AX193" s="271"/>
      <c r="AY193" s="271"/>
      <c r="AZ193" s="271"/>
      <c r="BA193" s="271"/>
      <c r="BB193" s="271"/>
      <c r="BC193" s="271"/>
      <c r="BD193" s="271"/>
      <c r="BE193" s="241"/>
      <c r="BF193" s="242"/>
      <c r="BG193" s="11"/>
    </row>
    <row r="194" spans="1:59" x14ac:dyDescent="0.3">
      <c r="A194" s="238"/>
      <c r="B194" s="58"/>
      <c r="C194" s="58"/>
      <c r="D194" s="73"/>
      <c r="E194" s="82"/>
      <c r="F194" s="239"/>
      <c r="G194" s="243"/>
      <c r="H194" s="83"/>
      <c r="I194" s="279"/>
      <c r="J194" s="279"/>
      <c r="K194" s="279"/>
      <c r="L194" s="279"/>
      <c r="M194" s="279"/>
      <c r="N194" s="279"/>
      <c r="O194" s="279"/>
      <c r="P194" s="275"/>
      <c r="Q194" s="275"/>
      <c r="R194" s="86"/>
      <c r="S194" s="86"/>
      <c r="T194" s="86"/>
      <c r="U194" s="86"/>
      <c r="V194" s="86"/>
      <c r="W194" s="240"/>
      <c r="X194" s="240"/>
      <c r="Y194" s="240"/>
      <c r="Z194" s="240"/>
      <c r="AA194" s="240"/>
      <c r="AB194" s="240"/>
      <c r="AC194" s="240"/>
      <c r="AD194" s="240"/>
      <c r="AE194" s="240"/>
      <c r="AF194" s="240"/>
      <c r="AG194" s="240"/>
      <c r="AH194" s="240"/>
      <c r="AI194" s="240"/>
      <c r="AJ194" s="240"/>
      <c r="AK194" s="240"/>
      <c r="AL194" s="240"/>
      <c r="AM194" s="240"/>
      <c r="AN194" s="240"/>
      <c r="AO194" s="240"/>
      <c r="AP194" s="240"/>
      <c r="AQ194" s="240"/>
      <c r="AR194" s="240"/>
      <c r="AS194" s="268"/>
      <c r="AT194" s="268"/>
      <c r="AU194" s="268"/>
      <c r="AV194" s="268"/>
      <c r="AW194" s="268"/>
      <c r="AX194" s="271"/>
      <c r="AY194" s="271"/>
      <c r="AZ194" s="271"/>
      <c r="BA194" s="271"/>
      <c r="BB194" s="271"/>
      <c r="BC194" s="271"/>
      <c r="BD194" s="271"/>
      <c r="BE194" s="222"/>
      <c r="BF194" s="223"/>
      <c r="BG194" s="11"/>
    </row>
    <row r="195" spans="1:59" x14ac:dyDescent="0.3">
      <c r="A195" s="238"/>
      <c r="B195" s="58"/>
      <c r="C195" s="58"/>
      <c r="D195" s="73"/>
      <c r="E195" s="82"/>
      <c r="F195" s="239"/>
      <c r="G195" s="243"/>
      <c r="H195" s="83"/>
      <c r="I195" s="279"/>
      <c r="J195" s="279"/>
      <c r="K195" s="279"/>
      <c r="L195" s="279"/>
      <c r="M195" s="279"/>
      <c r="N195" s="279"/>
      <c r="O195" s="279"/>
      <c r="P195" s="275"/>
      <c r="Q195" s="275"/>
      <c r="R195" s="86"/>
      <c r="S195" s="86"/>
      <c r="T195" s="86"/>
      <c r="U195" s="86"/>
      <c r="V195" s="86"/>
      <c r="W195" s="240"/>
      <c r="X195" s="240"/>
      <c r="Y195" s="240"/>
      <c r="Z195" s="240"/>
      <c r="AA195" s="240"/>
      <c r="AB195" s="240"/>
      <c r="AC195" s="240"/>
      <c r="AD195" s="240"/>
      <c r="AE195" s="240"/>
      <c r="AF195" s="240"/>
      <c r="AG195" s="240"/>
      <c r="AH195" s="240"/>
      <c r="AI195" s="240"/>
      <c r="AJ195" s="240"/>
      <c r="AK195" s="240"/>
      <c r="AL195" s="240"/>
      <c r="AM195" s="240"/>
      <c r="AN195" s="240"/>
      <c r="AO195" s="240"/>
      <c r="AP195" s="240"/>
      <c r="AQ195" s="240"/>
      <c r="AR195" s="240"/>
      <c r="AS195" s="268"/>
      <c r="AT195" s="268"/>
      <c r="AU195" s="268"/>
      <c r="AV195" s="268"/>
      <c r="AW195" s="268"/>
      <c r="AX195" s="271"/>
      <c r="AY195" s="271"/>
      <c r="AZ195" s="271"/>
      <c r="BA195" s="271"/>
      <c r="BB195" s="271"/>
      <c r="BC195" s="271"/>
      <c r="BD195" s="271"/>
      <c r="BE195" s="222"/>
      <c r="BF195" s="223"/>
      <c r="BG195" s="11"/>
    </row>
    <row r="196" spans="1:59" x14ac:dyDescent="0.3">
      <c r="A196" s="238"/>
      <c r="B196" s="58"/>
      <c r="C196" s="58"/>
      <c r="D196" s="73"/>
      <c r="E196" s="82"/>
      <c r="F196" s="239"/>
      <c r="G196" s="243"/>
      <c r="H196" s="83"/>
      <c r="I196" s="279"/>
      <c r="J196" s="279"/>
      <c r="K196" s="279"/>
      <c r="L196" s="279"/>
      <c r="M196" s="279"/>
      <c r="N196" s="279"/>
      <c r="O196" s="279"/>
      <c r="P196" s="275"/>
      <c r="Q196" s="275"/>
      <c r="R196" s="86"/>
      <c r="S196" s="86"/>
      <c r="T196" s="86"/>
      <c r="U196" s="86"/>
      <c r="V196" s="86"/>
      <c r="W196" s="240"/>
      <c r="X196" s="240"/>
      <c r="Y196" s="240"/>
      <c r="Z196" s="240"/>
      <c r="AA196" s="240"/>
      <c r="AB196" s="240"/>
      <c r="AC196" s="240"/>
      <c r="AD196" s="240"/>
      <c r="AE196" s="240"/>
      <c r="AF196" s="240"/>
      <c r="AG196" s="240"/>
      <c r="AH196" s="240"/>
      <c r="AI196" s="240"/>
      <c r="AJ196" s="240"/>
      <c r="AK196" s="240"/>
      <c r="AL196" s="240"/>
      <c r="AM196" s="240"/>
      <c r="AN196" s="240"/>
      <c r="AO196" s="240"/>
      <c r="AP196" s="240"/>
      <c r="AQ196" s="240"/>
      <c r="AR196" s="240"/>
      <c r="AS196" s="268"/>
      <c r="AT196" s="268"/>
      <c r="AU196" s="268"/>
      <c r="AV196" s="268"/>
      <c r="AW196" s="268"/>
      <c r="AX196" s="271"/>
      <c r="AY196" s="271"/>
      <c r="AZ196" s="271"/>
      <c r="BA196" s="271"/>
      <c r="BB196" s="271"/>
      <c r="BC196" s="271"/>
      <c r="BD196" s="271"/>
      <c r="BE196" s="241"/>
      <c r="BF196" s="242"/>
      <c r="BG196" s="11"/>
    </row>
    <row r="197" spans="1:59" x14ac:dyDescent="0.3">
      <c r="A197" s="238"/>
      <c r="B197" s="58"/>
      <c r="C197" s="58"/>
      <c r="D197" s="73"/>
      <c r="E197" s="82"/>
      <c r="F197" s="239"/>
      <c r="G197" s="234"/>
      <c r="H197" s="83"/>
      <c r="I197" s="279"/>
      <c r="J197" s="279"/>
      <c r="K197" s="279"/>
      <c r="L197" s="279"/>
      <c r="M197" s="279"/>
      <c r="N197" s="279"/>
      <c r="O197" s="279"/>
      <c r="P197" s="275"/>
      <c r="Q197" s="275"/>
      <c r="R197" s="86"/>
      <c r="S197" s="86"/>
      <c r="T197" s="86"/>
      <c r="U197" s="86"/>
      <c r="V197" s="86"/>
      <c r="W197" s="240"/>
      <c r="X197" s="240"/>
      <c r="Y197" s="240"/>
      <c r="Z197" s="240"/>
      <c r="AA197" s="240"/>
      <c r="AB197" s="240"/>
      <c r="AC197" s="240"/>
      <c r="AD197" s="240"/>
      <c r="AE197" s="240"/>
      <c r="AF197" s="240"/>
      <c r="AG197" s="240"/>
      <c r="AH197" s="240"/>
      <c r="AI197" s="240"/>
      <c r="AJ197" s="240"/>
      <c r="AK197" s="240"/>
      <c r="AL197" s="240"/>
      <c r="AM197" s="240"/>
      <c r="AN197" s="240"/>
      <c r="AO197" s="240"/>
      <c r="AP197" s="240"/>
      <c r="AQ197" s="240"/>
      <c r="AR197" s="240"/>
      <c r="AS197" s="268"/>
      <c r="AT197" s="268"/>
      <c r="AU197" s="268"/>
      <c r="AV197" s="268"/>
      <c r="AW197" s="268"/>
      <c r="AX197" s="271"/>
      <c r="AY197" s="271"/>
      <c r="AZ197" s="271"/>
      <c r="BA197" s="271"/>
      <c r="BB197" s="271"/>
      <c r="BC197" s="271"/>
      <c r="BD197" s="271"/>
      <c r="BE197" s="241"/>
      <c r="BF197" s="242"/>
      <c r="BG197" s="11"/>
    </row>
    <row r="198" spans="1:59" x14ac:dyDescent="0.3">
      <c r="A198" s="238"/>
      <c r="B198" s="58"/>
      <c r="C198" s="58"/>
      <c r="D198" s="73"/>
      <c r="E198" s="82"/>
      <c r="F198" s="239"/>
      <c r="G198" s="243"/>
      <c r="H198" s="83"/>
      <c r="I198" s="279"/>
      <c r="J198" s="279"/>
      <c r="K198" s="279"/>
      <c r="L198" s="279"/>
      <c r="M198" s="279"/>
      <c r="N198" s="279"/>
      <c r="O198" s="279"/>
      <c r="P198" s="275"/>
      <c r="Q198" s="275"/>
      <c r="R198" s="86"/>
      <c r="S198" s="86"/>
      <c r="T198" s="86"/>
      <c r="U198" s="86"/>
      <c r="V198" s="86"/>
      <c r="W198" s="240"/>
      <c r="X198" s="240"/>
      <c r="Y198" s="240"/>
      <c r="Z198" s="240"/>
      <c r="AA198" s="240"/>
      <c r="AB198" s="240"/>
      <c r="AC198" s="240"/>
      <c r="AD198" s="240"/>
      <c r="AE198" s="240"/>
      <c r="AF198" s="240"/>
      <c r="AG198" s="240"/>
      <c r="AH198" s="240"/>
      <c r="AI198" s="240"/>
      <c r="AJ198" s="240"/>
      <c r="AK198" s="240"/>
      <c r="AL198" s="240"/>
      <c r="AM198" s="240"/>
      <c r="AN198" s="240"/>
      <c r="AO198" s="240"/>
      <c r="AP198" s="240"/>
      <c r="AQ198" s="240"/>
      <c r="AR198" s="240"/>
      <c r="AS198" s="268"/>
      <c r="AT198" s="268"/>
      <c r="AU198" s="268"/>
      <c r="AV198" s="268"/>
      <c r="AW198" s="268"/>
      <c r="AX198" s="271"/>
      <c r="AY198" s="271"/>
      <c r="AZ198" s="271"/>
      <c r="BA198" s="271"/>
      <c r="BB198" s="271"/>
      <c r="BC198" s="271"/>
      <c r="BD198" s="271"/>
      <c r="BE198" s="50"/>
      <c r="BF198" s="15"/>
      <c r="BG198" s="11"/>
    </row>
    <row r="199" spans="1:59" x14ac:dyDescent="0.3">
      <c r="A199" s="238"/>
      <c r="B199" s="58"/>
      <c r="C199" s="58"/>
      <c r="D199" s="73"/>
      <c r="E199" s="82"/>
      <c r="F199" s="239"/>
      <c r="G199" s="243"/>
      <c r="H199" s="83"/>
      <c r="I199" s="279"/>
      <c r="J199" s="279"/>
      <c r="K199" s="279"/>
      <c r="L199" s="279"/>
      <c r="M199" s="279"/>
      <c r="N199" s="279"/>
      <c r="O199" s="279"/>
      <c r="P199" s="275"/>
      <c r="Q199" s="275"/>
      <c r="R199" s="86"/>
      <c r="S199" s="86"/>
      <c r="T199" s="86"/>
      <c r="U199" s="86"/>
      <c r="V199" s="86"/>
      <c r="W199" s="240"/>
      <c r="X199" s="240"/>
      <c r="Y199" s="240"/>
      <c r="Z199" s="240"/>
      <c r="AA199" s="240"/>
      <c r="AB199" s="240"/>
      <c r="AC199" s="240"/>
      <c r="AD199" s="240"/>
      <c r="AE199" s="240"/>
      <c r="AF199" s="240"/>
      <c r="AG199" s="240"/>
      <c r="AH199" s="240"/>
      <c r="AI199" s="240"/>
      <c r="AJ199" s="240"/>
      <c r="AK199" s="240"/>
      <c r="AL199" s="240"/>
      <c r="AM199" s="240"/>
      <c r="AN199" s="240"/>
      <c r="AO199" s="240"/>
      <c r="AP199" s="240"/>
      <c r="AQ199" s="240"/>
      <c r="AR199" s="240"/>
      <c r="AS199" s="268"/>
      <c r="AT199" s="268"/>
      <c r="AU199" s="268"/>
      <c r="AV199" s="268"/>
      <c r="AW199" s="268"/>
      <c r="AX199" s="271"/>
      <c r="AY199" s="271"/>
      <c r="AZ199" s="271"/>
      <c r="BA199" s="271"/>
      <c r="BB199" s="271"/>
      <c r="BC199" s="271"/>
      <c r="BD199" s="271"/>
      <c r="BE199" s="258"/>
      <c r="BF199" s="259"/>
      <c r="BG199" s="11"/>
    </row>
    <row r="200" spans="1:59" x14ac:dyDescent="0.3">
      <c r="A200" s="238"/>
      <c r="B200" s="58"/>
      <c r="C200" s="58"/>
      <c r="D200" s="73"/>
      <c r="E200" s="82"/>
      <c r="F200" s="239"/>
      <c r="G200" s="243"/>
      <c r="H200" s="83"/>
      <c r="I200" s="279"/>
      <c r="J200" s="279"/>
      <c r="K200" s="279"/>
      <c r="L200" s="279"/>
      <c r="M200" s="279"/>
      <c r="N200" s="279"/>
      <c r="O200" s="279"/>
      <c r="P200" s="275"/>
      <c r="Q200" s="275"/>
      <c r="R200" s="86"/>
      <c r="S200" s="86"/>
      <c r="T200" s="86"/>
      <c r="U200" s="86"/>
      <c r="V200" s="86"/>
      <c r="W200" s="240"/>
      <c r="X200" s="240"/>
      <c r="Y200" s="240"/>
      <c r="Z200" s="240"/>
      <c r="AA200" s="240"/>
      <c r="AB200" s="240"/>
      <c r="AC200" s="240"/>
      <c r="AD200" s="240"/>
      <c r="AE200" s="240"/>
      <c r="AF200" s="240"/>
      <c r="AG200" s="240"/>
      <c r="AH200" s="240"/>
      <c r="AI200" s="240"/>
      <c r="AJ200" s="240"/>
      <c r="AK200" s="240"/>
      <c r="AL200" s="240"/>
      <c r="AM200" s="240"/>
      <c r="AN200" s="240"/>
      <c r="AO200" s="240"/>
      <c r="AP200" s="240"/>
      <c r="AQ200" s="240"/>
      <c r="AR200" s="240"/>
      <c r="AS200" s="268"/>
      <c r="AT200" s="268"/>
      <c r="AU200" s="268"/>
      <c r="AV200" s="268"/>
      <c r="AW200" s="268"/>
      <c r="AX200" s="271"/>
      <c r="AY200" s="271"/>
      <c r="AZ200" s="271"/>
      <c r="BA200" s="271"/>
      <c r="BB200" s="271"/>
      <c r="BC200" s="271"/>
      <c r="BD200" s="271"/>
      <c r="BE200" s="241"/>
      <c r="BF200" s="242"/>
      <c r="BG200" s="11"/>
    </row>
    <row r="201" spans="1:59" x14ac:dyDescent="0.3">
      <c r="A201" s="238"/>
      <c r="B201" s="58"/>
      <c r="C201" s="58"/>
      <c r="D201" s="73"/>
      <c r="E201" s="82"/>
      <c r="F201" s="239"/>
      <c r="G201" s="243"/>
      <c r="H201" s="83"/>
      <c r="I201" s="279"/>
      <c r="J201" s="279"/>
      <c r="K201" s="279"/>
      <c r="L201" s="279"/>
      <c r="M201" s="279"/>
      <c r="N201" s="279"/>
      <c r="O201" s="279"/>
      <c r="P201" s="275"/>
      <c r="Q201" s="275"/>
      <c r="R201" s="86"/>
      <c r="S201" s="86"/>
      <c r="T201" s="86"/>
      <c r="U201" s="86"/>
      <c r="V201" s="86"/>
      <c r="W201" s="240"/>
      <c r="X201" s="240"/>
      <c r="Y201" s="240"/>
      <c r="Z201" s="240"/>
      <c r="AA201" s="240"/>
      <c r="AB201" s="240"/>
      <c r="AC201" s="240"/>
      <c r="AD201" s="240"/>
      <c r="AE201" s="240"/>
      <c r="AF201" s="240"/>
      <c r="AG201" s="240"/>
      <c r="AH201" s="240"/>
      <c r="AI201" s="240"/>
      <c r="AJ201" s="240"/>
      <c r="AK201" s="240"/>
      <c r="AL201" s="240"/>
      <c r="AM201" s="240"/>
      <c r="AN201" s="240"/>
      <c r="AO201" s="240"/>
      <c r="AP201" s="240"/>
      <c r="AQ201" s="240"/>
      <c r="AR201" s="240"/>
      <c r="AS201" s="268"/>
      <c r="AT201" s="268"/>
      <c r="AU201" s="268"/>
      <c r="AV201" s="268"/>
      <c r="AW201" s="268"/>
      <c r="AX201" s="271"/>
      <c r="AY201" s="271"/>
      <c r="AZ201" s="271"/>
      <c r="BA201" s="271"/>
      <c r="BB201" s="271"/>
      <c r="BC201" s="271"/>
      <c r="BD201" s="271"/>
      <c r="BE201" s="241"/>
      <c r="BF201" s="242"/>
      <c r="BG201" s="11"/>
    </row>
    <row r="202" spans="1:59" x14ac:dyDescent="0.3">
      <c r="A202" s="238"/>
      <c r="B202" s="58"/>
      <c r="C202" s="58"/>
      <c r="D202" s="73"/>
      <c r="E202" s="82"/>
      <c r="F202" s="239"/>
      <c r="G202" s="243"/>
      <c r="H202" s="83"/>
      <c r="I202" s="279"/>
      <c r="J202" s="279"/>
      <c r="K202" s="279"/>
      <c r="L202" s="279"/>
      <c r="M202" s="279"/>
      <c r="N202" s="279"/>
      <c r="O202" s="279"/>
      <c r="P202" s="275"/>
      <c r="Q202" s="275"/>
      <c r="R202" s="86"/>
      <c r="S202" s="86"/>
      <c r="T202" s="86"/>
      <c r="U202" s="86"/>
      <c r="V202" s="86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240"/>
      <c r="AK202" s="240"/>
      <c r="AL202" s="240"/>
      <c r="AM202" s="240"/>
      <c r="AN202" s="240"/>
      <c r="AO202" s="240"/>
      <c r="AP202" s="240"/>
      <c r="AQ202" s="240"/>
      <c r="AR202" s="240"/>
      <c r="AS202" s="268"/>
      <c r="AT202" s="268"/>
      <c r="AU202" s="268"/>
      <c r="AV202" s="268"/>
      <c r="AW202" s="268"/>
      <c r="AX202" s="271"/>
      <c r="AY202" s="271"/>
      <c r="AZ202" s="271"/>
      <c r="BA202" s="271"/>
      <c r="BB202" s="271"/>
      <c r="BC202" s="271"/>
      <c r="BD202" s="271"/>
      <c r="BE202" s="241"/>
      <c r="BF202" s="242"/>
      <c r="BG202" s="11"/>
    </row>
    <row r="203" spans="1:59" x14ac:dyDescent="0.3">
      <c r="A203" s="238"/>
      <c r="B203" s="58"/>
      <c r="C203" s="58"/>
      <c r="D203" s="73"/>
      <c r="E203" s="82"/>
      <c r="F203" s="239"/>
      <c r="G203" s="243"/>
      <c r="H203" s="83"/>
      <c r="I203" s="279"/>
      <c r="J203" s="279"/>
      <c r="K203" s="279"/>
      <c r="L203" s="279"/>
      <c r="M203" s="279"/>
      <c r="N203" s="279"/>
      <c r="O203" s="279"/>
      <c r="P203" s="275"/>
      <c r="Q203" s="275"/>
      <c r="R203" s="86"/>
      <c r="S203" s="86"/>
      <c r="T203" s="86"/>
      <c r="U203" s="86"/>
      <c r="V203" s="86"/>
      <c r="W203" s="240"/>
      <c r="X203" s="240"/>
      <c r="Y203" s="240"/>
      <c r="Z203" s="240"/>
      <c r="AA203" s="240"/>
      <c r="AB203" s="240"/>
      <c r="AC203" s="240"/>
      <c r="AD203" s="240"/>
      <c r="AE203" s="240"/>
      <c r="AF203" s="240"/>
      <c r="AG203" s="240"/>
      <c r="AH203" s="240"/>
      <c r="AI203" s="240"/>
      <c r="AJ203" s="240"/>
      <c r="AK203" s="240"/>
      <c r="AL203" s="240"/>
      <c r="AM203" s="240"/>
      <c r="AN203" s="240"/>
      <c r="AO203" s="240"/>
      <c r="AP203" s="240"/>
      <c r="AQ203" s="240"/>
      <c r="AR203" s="240"/>
      <c r="AS203" s="268"/>
      <c r="AT203" s="268"/>
      <c r="AU203" s="268"/>
      <c r="AV203" s="268"/>
      <c r="AW203" s="268"/>
      <c r="AX203" s="271"/>
      <c r="AY203" s="271"/>
      <c r="AZ203" s="271"/>
      <c r="BA203" s="271"/>
      <c r="BB203" s="271"/>
      <c r="BC203" s="271"/>
      <c r="BD203" s="271"/>
      <c r="BE203" s="241"/>
      <c r="BF203" s="242"/>
      <c r="BG203" s="11"/>
    </row>
    <row r="204" spans="1:59" x14ac:dyDescent="0.3">
      <c r="A204" s="238"/>
      <c r="B204" s="58"/>
      <c r="C204" s="58"/>
      <c r="D204" s="73"/>
      <c r="E204" s="82"/>
      <c r="F204" s="243"/>
      <c r="G204" s="243"/>
      <c r="H204" s="83"/>
      <c r="I204" s="279"/>
      <c r="J204" s="279"/>
      <c r="K204" s="279"/>
      <c r="L204" s="279"/>
      <c r="M204" s="279"/>
      <c r="N204" s="279"/>
      <c r="O204" s="279"/>
      <c r="P204" s="275"/>
      <c r="Q204" s="275"/>
      <c r="R204" s="86"/>
      <c r="S204" s="86"/>
      <c r="T204" s="86"/>
      <c r="U204" s="86"/>
      <c r="V204" s="86"/>
      <c r="W204" s="240"/>
      <c r="X204" s="240"/>
      <c r="Y204" s="240"/>
      <c r="Z204" s="240"/>
      <c r="AA204" s="240"/>
      <c r="AB204" s="240"/>
      <c r="AC204" s="240"/>
      <c r="AD204" s="240"/>
      <c r="AE204" s="240"/>
      <c r="AF204" s="240"/>
      <c r="AG204" s="240"/>
      <c r="AH204" s="240"/>
      <c r="AI204" s="240"/>
      <c r="AJ204" s="240"/>
      <c r="AK204" s="240"/>
      <c r="AL204" s="240"/>
      <c r="AM204" s="240"/>
      <c r="AN204" s="240"/>
      <c r="AO204" s="240"/>
      <c r="AP204" s="240"/>
      <c r="AQ204" s="240"/>
      <c r="AR204" s="240"/>
      <c r="AS204" s="268"/>
      <c r="AT204" s="268"/>
      <c r="AU204" s="268"/>
      <c r="AV204" s="268"/>
      <c r="AW204" s="268"/>
      <c r="AX204" s="271"/>
      <c r="AY204" s="271"/>
      <c r="AZ204" s="271"/>
      <c r="BA204" s="271"/>
      <c r="BB204" s="271"/>
      <c r="BC204" s="271"/>
      <c r="BD204" s="271"/>
      <c r="BE204" s="241"/>
      <c r="BF204" s="242"/>
      <c r="BG204" s="11"/>
    </row>
    <row r="205" spans="1:59" x14ac:dyDescent="0.3">
      <c r="A205" s="238"/>
      <c r="B205" s="58"/>
      <c r="C205" s="58"/>
      <c r="D205" s="73"/>
      <c r="E205" s="82"/>
      <c r="F205" s="243"/>
      <c r="G205" s="243"/>
      <c r="H205" s="83"/>
      <c r="I205" s="279"/>
      <c r="J205" s="279"/>
      <c r="K205" s="279"/>
      <c r="L205" s="279"/>
      <c r="M205" s="279"/>
      <c r="N205" s="279"/>
      <c r="O205" s="279"/>
      <c r="P205" s="275"/>
      <c r="Q205" s="275"/>
      <c r="R205" s="86"/>
      <c r="S205" s="86"/>
      <c r="T205" s="86"/>
      <c r="U205" s="86"/>
      <c r="V205" s="86"/>
      <c r="W205" s="240"/>
      <c r="X205" s="240"/>
      <c r="Y205" s="240"/>
      <c r="Z205" s="240"/>
      <c r="AA205" s="240"/>
      <c r="AB205" s="240"/>
      <c r="AC205" s="240"/>
      <c r="AD205" s="240"/>
      <c r="AE205" s="240"/>
      <c r="AF205" s="240"/>
      <c r="AG205" s="240"/>
      <c r="AH205" s="240"/>
      <c r="AI205" s="240"/>
      <c r="AJ205" s="240"/>
      <c r="AK205" s="240"/>
      <c r="AL205" s="240"/>
      <c r="AM205" s="240"/>
      <c r="AN205" s="240"/>
      <c r="AO205" s="240"/>
      <c r="AP205" s="240"/>
      <c r="AQ205" s="240"/>
      <c r="AR205" s="240"/>
      <c r="AS205" s="268"/>
      <c r="AT205" s="268"/>
      <c r="AU205" s="268"/>
      <c r="AV205" s="268"/>
      <c r="AW205" s="268"/>
      <c r="AX205" s="271"/>
      <c r="AY205" s="271"/>
      <c r="AZ205" s="271"/>
      <c r="BA205" s="271"/>
      <c r="BB205" s="271"/>
      <c r="BC205" s="271"/>
      <c r="BD205" s="271"/>
      <c r="BE205" s="241"/>
      <c r="BF205" s="242"/>
      <c r="BG205" s="11"/>
    </row>
    <row r="206" spans="1:59" x14ac:dyDescent="0.3">
      <c r="A206" s="238"/>
      <c r="B206" s="58"/>
      <c r="C206" s="58"/>
      <c r="D206" s="73"/>
      <c r="E206" s="82"/>
      <c r="F206" s="243"/>
      <c r="G206" s="243"/>
      <c r="H206" s="83"/>
      <c r="I206" s="279"/>
      <c r="J206" s="279"/>
      <c r="K206" s="279"/>
      <c r="L206" s="279"/>
      <c r="M206" s="279"/>
      <c r="N206" s="279"/>
      <c r="O206" s="279"/>
      <c r="P206" s="275"/>
      <c r="Q206" s="275"/>
      <c r="R206" s="86"/>
      <c r="S206" s="86"/>
      <c r="T206" s="86"/>
      <c r="U206" s="86"/>
      <c r="V206" s="86"/>
      <c r="W206" s="240"/>
      <c r="X206" s="240"/>
      <c r="Y206" s="240"/>
      <c r="Z206" s="240"/>
      <c r="AA206" s="240"/>
      <c r="AB206" s="240"/>
      <c r="AC206" s="240"/>
      <c r="AD206" s="240"/>
      <c r="AE206" s="240"/>
      <c r="AF206" s="240"/>
      <c r="AG206" s="240"/>
      <c r="AH206" s="240"/>
      <c r="AI206" s="240"/>
      <c r="AJ206" s="240"/>
      <c r="AK206" s="240"/>
      <c r="AL206" s="240"/>
      <c r="AM206" s="240"/>
      <c r="AN206" s="240"/>
      <c r="AO206" s="240"/>
      <c r="AP206" s="240"/>
      <c r="AQ206" s="240"/>
      <c r="AR206" s="240"/>
      <c r="AS206" s="268"/>
      <c r="AT206" s="268"/>
      <c r="AU206" s="268"/>
      <c r="AV206" s="268"/>
      <c r="AW206" s="268"/>
      <c r="AX206" s="271"/>
      <c r="AY206" s="271"/>
      <c r="AZ206" s="271"/>
      <c r="BA206" s="271"/>
      <c r="BB206" s="271"/>
      <c r="BC206" s="271"/>
      <c r="BD206" s="271"/>
      <c r="BE206" s="241"/>
      <c r="BF206" s="242"/>
      <c r="BG206" s="11"/>
    </row>
    <row r="207" spans="1:59" x14ac:dyDescent="0.3">
      <c r="A207" s="238"/>
      <c r="B207" s="58"/>
      <c r="C207" s="58"/>
      <c r="D207" s="73"/>
      <c r="E207" s="82"/>
      <c r="F207" s="243"/>
      <c r="G207" s="243"/>
      <c r="H207" s="83"/>
      <c r="I207" s="279"/>
      <c r="J207" s="279"/>
      <c r="K207" s="279"/>
      <c r="L207" s="279"/>
      <c r="M207" s="279"/>
      <c r="N207" s="279"/>
      <c r="O207" s="279"/>
      <c r="P207" s="275"/>
      <c r="Q207" s="275"/>
      <c r="R207" s="86"/>
      <c r="S207" s="86"/>
      <c r="T207" s="86"/>
      <c r="U207" s="86"/>
      <c r="V207" s="86"/>
      <c r="W207" s="240"/>
      <c r="X207" s="240"/>
      <c r="Y207" s="240"/>
      <c r="Z207" s="240"/>
      <c r="AA207" s="240"/>
      <c r="AB207" s="240"/>
      <c r="AC207" s="240"/>
      <c r="AD207" s="240"/>
      <c r="AE207" s="240"/>
      <c r="AF207" s="240"/>
      <c r="AG207" s="240"/>
      <c r="AH207" s="240"/>
      <c r="AI207" s="240"/>
      <c r="AJ207" s="240"/>
      <c r="AK207" s="240"/>
      <c r="AL207" s="240"/>
      <c r="AM207" s="240"/>
      <c r="AN207" s="240"/>
      <c r="AO207" s="240"/>
      <c r="AP207" s="240"/>
      <c r="AQ207" s="240"/>
      <c r="AR207" s="240"/>
      <c r="AS207" s="268"/>
      <c r="AT207" s="268"/>
      <c r="AU207" s="268"/>
      <c r="AV207" s="268"/>
      <c r="AW207" s="268"/>
      <c r="AX207" s="271"/>
      <c r="AY207" s="271"/>
      <c r="AZ207" s="271"/>
      <c r="BA207" s="271"/>
      <c r="BB207" s="271"/>
      <c r="BC207" s="271"/>
      <c r="BD207" s="271"/>
      <c r="BE207" s="50"/>
      <c r="BF207" s="15"/>
      <c r="BG207" s="11"/>
    </row>
    <row r="208" spans="1:59" x14ac:dyDescent="0.3">
      <c r="A208" s="238"/>
      <c r="B208" s="58"/>
      <c r="C208" s="58"/>
      <c r="D208" s="73"/>
      <c r="E208" s="82"/>
      <c r="F208" s="243"/>
      <c r="G208" s="239"/>
      <c r="H208" s="83"/>
      <c r="I208" s="279"/>
      <c r="J208" s="279"/>
      <c r="K208" s="279"/>
      <c r="L208" s="279"/>
      <c r="M208" s="279"/>
      <c r="N208" s="279"/>
      <c r="O208" s="279"/>
      <c r="P208" s="275"/>
      <c r="Q208" s="275"/>
      <c r="R208" s="86"/>
      <c r="S208" s="86"/>
      <c r="T208" s="86"/>
      <c r="U208" s="86"/>
      <c r="V208" s="86"/>
      <c r="W208" s="240"/>
      <c r="X208" s="240"/>
      <c r="Y208" s="240"/>
      <c r="Z208" s="240"/>
      <c r="AA208" s="240"/>
      <c r="AB208" s="240"/>
      <c r="AC208" s="240"/>
      <c r="AD208" s="240"/>
      <c r="AE208" s="240"/>
      <c r="AF208" s="240"/>
      <c r="AG208" s="240"/>
      <c r="AH208" s="240"/>
      <c r="AI208" s="240"/>
      <c r="AJ208" s="240"/>
      <c r="AK208" s="240"/>
      <c r="AL208" s="240"/>
      <c r="AM208" s="240"/>
      <c r="AN208" s="240"/>
      <c r="AO208" s="240"/>
      <c r="AP208" s="240"/>
      <c r="AQ208" s="240"/>
      <c r="AR208" s="240"/>
      <c r="AS208" s="268"/>
      <c r="AT208" s="268"/>
      <c r="AU208" s="268"/>
      <c r="AV208" s="268"/>
      <c r="AW208" s="268"/>
      <c r="AX208" s="271"/>
      <c r="AY208" s="271"/>
      <c r="AZ208" s="271"/>
      <c r="BA208" s="271"/>
      <c r="BB208" s="271"/>
      <c r="BC208" s="271"/>
      <c r="BD208" s="271"/>
      <c r="BE208" s="241"/>
      <c r="BF208" s="242"/>
      <c r="BG208" s="11"/>
    </row>
    <row r="209" spans="1:59" x14ac:dyDescent="0.3">
      <c r="A209" s="238"/>
      <c r="B209" s="58"/>
      <c r="C209" s="58"/>
      <c r="D209" s="73"/>
      <c r="E209" s="82"/>
      <c r="F209" s="234"/>
      <c r="G209" s="239"/>
      <c r="H209" s="83"/>
      <c r="I209" s="279"/>
      <c r="J209" s="279"/>
      <c r="K209" s="279"/>
      <c r="L209" s="279"/>
      <c r="M209" s="279"/>
      <c r="N209" s="279"/>
      <c r="O209" s="279"/>
      <c r="P209" s="275"/>
      <c r="Q209" s="275"/>
      <c r="R209" s="86"/>
      <c r="S209" s="86"/>
      <c r="T209" s="86"/>
      <c r="U209" s="86"/>
      <c r="V209" s="86"/>
      <c r="W209" s="240"/>
      <c r="X209" s="240"/>
      <c r="Y209" s="240"/>
      <c r="Z209" s="240"/>
      <c r="AA209" s="240"/>
      <c r="AB209" s="240"/>
      <c r="AC209" s="240"/>
      <c r="AD209" s="240"/>
      <c r="AE209" s="240"/>
      <c r="AF209" s="240"/>
      <c r="AG209" s="240"/>
      <c r="AH209" s="240"/>
      <c r="AI209" s="240"/>
      <c r="AJ209" s="240"/>
      <c r="AK209" s="240"/>
      <c r="AL209" s="240"/>
      <c r="AM209" s="240"/>
      <c r="AN209" s="240"/>
      <c r="AO209" s="240"/>
      <c r="AP209" s="240"/>
      <c r="AQ209" s="240"/>
      <c r="AR209" s="240"/>
      <c r="AS209" s="268"/>
      <c r="AT209" s="268"/>
      <c r="AU209" s="268"/>
      <c r="AV209" s="268"/>
      <c r="AW209" s="268"/>
      <c r="AX209" s="271"/>
      <c r="AY209" s="271"/>
      <c r="AZ209" s="271"/>
      <c r="BA209" s="271"/>
      <c r="BB209" s="271"/>
      <c r="BC209" s="271"/>
      <c r="BD209" s="271"/>
      <c r="BE209" s="241"/>
      <c r="BF209" s="242"/>
      <c r="BG209" s="11"/>
    </row>
    <row r="210" spans="1:59" x14ac:dyDescent="0.3">
      <c r="A210" s="238"/>
      <c r="B210" s="58"/>
      <c r="C210" s="58"/>
      <c r="D210" s="73"/>
      <c r="E210" s="82"/>
      <c r="F210" s="234"/>
      <c r="G210" s="239"/>
      <c r="H210" s="83"/>
      <c r="I210" s="279"/>
      <c r="J210" s="279"/>
      <c r="K210" s="279"/>
      <c r="L210" s="279"/>
      <c r="M210" s="279"/>
      <c r="N210" s="279"/>
      <c r="O210" s="279"/>
      <c r="P210" s="275"/>
      <c r="Q210" s="275"/>
      <c r="R210" s="86"/>
      <c r="S210" s="86"/>
      <c r="T210" s="86"/>
      <c r="U210" s="86"/>
      <c r="V210" s="86"/>
      <c r="W210" s="240"/>
      <c r="X210" s="240"/>
      <c r="Y210" s="240"/>
      <c r="Z210" s="240"/>
      <c r="AA210" s="240"/>
      <c r="AB210" s="240"/>
      <c r="AC210" s="240"/>
      <c r="AD210" s="240"/>
      <c r="AE210" s="240"/>
      <c r="AF210" s="240"/>
      <c r="AG210" s="240"/>
      <c r="AH210" s="240"/>
      <c r="AI210" s="240"/>
      <c r="AJ210" s="240"/>
      <c r="AK210" s="240"/>
      <c r="AL210" s="240"/>
      <c r="AM210" s="240"/>
      <c r="AN210" s="240"/>
      <c r="AO210" s="240"/>
      <c r="AP210" s="240"/>
      <c r="AQ210" s="240"/>
      <c r="AR210" s="240"/>
      <c r="AS210" s="268"/>
      <c r="AT210" s="268"/>
      <c r="AU210" s="268"/>
      <c r="AV210" s="268"/>
      <c r="AW210" s="268"/>
      <c r="AX210" s="271"/>
      <c r="AY210" s="271"/>
      <c r="AZ210" s="271"/>
      <c r="BA210" s="271"/>
      <c r="BB210" s="271"/>
      <c r="BC210" s="271"/>
      <c r="BD210" s="271"/>
      <c r="BE210" s="241"/>
      <c r="BF210" s="242"/>
      <c r="BG210" s="11"/>
    </row>
    <row r="211" spans="1:59" x14ac:dyDescent="0.3">
      <c r="A211" s="238"/>
      <c r="B211" s="58"/>
      <c r="C211" s="58"/>
      <c r="D211" s="73"/>
      <c r="E211" s="82"/>
      <c r="F211" s="234"/>
      <c r="G211" s="239"/>
      <c r="H211" s="83"/>
      <c r="I211" s="279"/>
      <c r="J211" s="279"/>
      <c r="K211" s="279"/>
      <c r="L211" s="279"/>
      <c r="M211" s="279"/>
      <c r="N211" s="279"/>
      <c r="O211" s="279"/>
      <c r="P211" s="275"/>
      <c r="Q211" s="275"/>
      <c r="R211" s="86"/>
      <c r="S211" s="86"/>
      <c r="T211" s="86"/>
      <c r="U211" s="86"/>
      <c r="V211" s="86"/>
      <c r="W211" s="240"/>
      <c r="X211" s="240"/>
      <c r="Y211" s="240"/>
      <c r="Z211" s="240"/>
      <c r="AA211" s="240"/>
      <c r="AB211" s="240"/>
      <c r="AC211" s="240"/>
      <c r="AD211" s="240"/>
      <c r="AE211" s="240"/>
      <c r="AF211" s="240"/>
      <c r="AG211" s="240"/>
      <c r="AH211" s="240"/>
      <c r="AI211" s="240"/>
      <c r="AJ211" s="240"/>
      <c r="AK211" s="240"/>
      <c r="AL211" s="240"/>
      <c r="AM211" s="240"/>
      <c r="AN211" s="240"/>
      <c r="AO211" s="240"/>
      <c r="AP211" s="240"/>
      <c r="AQ211" s="240"/>
      <c r="AR211" s="240"/>
      <c r="AS211" s="268"/>
      <c r="AT211" s="268"/>
      <c r="AU211" s="268"/>
      <c r="AV211" s="268"/>
      <c r="AW211" s="268"/>
      <c r="AX211" s="271"/>
      <c r="AY211" s="271"/>
      <c r="AZ211" s="271"/>
      <c r="BA211" s="271"/>
      <c r="BB211" s="271"/>
      <c r="BC211" s="271"/>
      <c r="BD211" s="271"/>
      <c r="BE211" s="241"/>
      <c r="BF211" s="242"/>
      <c r="BG211" s="11"/>
    </row>
    <row r="212" spans="1:59" x14ac:dyDescent="0.3">
      <c r="A212" s="238"/>
      <c r="B212" s="58"/>
      <c r="C212" s="58"/>
      <c r="D212" s="73"/>
      <c r="E212" s="82"/>
      <c r="F212" s="239"/>
      <c r="G212" s="239"/>
      <c r="H212" s="83"/>
      <c r="I212" s="279"/>
      <c r="J212" s="279"/>
      <c r="K212" s="279"/>
      <c r="L212" s="279"/>
      <c r="M212" s="279"/>
      <c r="N212" s="279"/>
      <c r="O212" s="279"/>
      <c r="P212" s="275"/>
      <c r="Q212" s="275"/>
      <c r="R212" s="86"/>
      <c r="S212" s="86"/>
      <c r="T212" s="86"/>
      <c r="U212" s="86"/>
      <c r="V212" s="86"/>
      <c r="W212" s="240"/>
      <c r="X212" s="240"/>
      <c r="Y212" s="240"/>
      <c r="Z212" s="240"/>
      <c r="AA212" s="240"/>
      <c r="AB212" s="240"/>
      <c r="AC212" s="240"/>
      <c r="AD212" s="240"/>
      <c r="AE212" s="240"/>
      <c r="AF212" s="240"/>
      <c r="AG212" s="240"/>
      <c r="AH212" s="240"/>
      <c r="AI212" s="240"/>
      <c r="AJ212" s="240"/>
      <c r="AK212" s="240"/>
      <c r="AL212" s="240"/>
      <c r="AM212" s="240"/>
      <c r="AN212" s="240"/>
      <c r="AO212" s="240"/>
      <c r="AP212" s="240"/>
      <c r="AQ212" s="240"/>
      <c r="AR212" s="240"/>
      <c r="AS212" s="268"/>
      <c r="AT212" s="268"/>
      <c r="AU212" s="268"/>
      <c r="AV212" s="268"/>
      <c r="AW212" s="268"/>
      <c r="AX212" s="271"/>
      <c r="AY212" s="271"/>
      <c r="AZ212" s="271"/>
      <c r="BA212" s="271"/>
      <c r="BB212" s="271"/>
      <c r="BC212" s="271"/>
      <c r="BD212" s="271"/>
      <c r="BE212" s="241"/>
      <c r="BF212" s="242"/>
      <c r="BG212" s="11"/>
    </row>
    <row r="213" spans="1:59" x14ac:dyDescent="0.3">
      <c r="A213" s="238"/>
      <c r="B213" s="58"/>
      <c r="C213" s="58"/>
      <c r="D213" s="73"/>
      <c r="E213" s="82"/>
      <c r="F213" s="239"/>
      <c r="G213" s="239"/>
      <c r="H213" s="83"/>
      <c r="I213" s="279"/>
      <c r="J213" s="279"/>
      <c r="K213" s="279"/>
      <c r="L213" s="279"/>
      <c r="M213" s="279"/>
      <c r="N213" s="279"/>
      <c r="O213" s="279"/>
      <c r="P213" s="275"/>
      <c r="Q213" s="275"/>
      <c r="R213" s="86"/>
      <c r="S213" s="86"/>
      <c r="T213" s="86"/>
      <c r="U213" s="86"/>
      <c r="V213" s="86"/>
      <c r="W213" s="240"/>
      <c r="X213" s="240"/>
      <c r="Y213" s="240"/>
      <c r="Z213" s="240"/>
      <c r="AA213" s="240"/>
      <c r="AB213" s="240"/>
      <c r="AC213" s="240"/>
      <c r="AD213" s="240"/>
      <c r="AE213" s="240"/>
      <c r="AF213" s="240"/>
      <c r="AG213" s="240"/>
      <c r="AH213" s="240"/>
      <c r="AI213" s="240"/>
      <c r="AJ213" s="240"/>
      <c r="AK213" s="240"/>
      <c r="AL213" s="240"/>
      <c r="AM213" s="240"/>
      <c r="AN213" s="240"/>
      <c r="AO213" s="240"/>
      <c r="AP213" s="240"/>
      <c r="AQ213" s="240"/>
      <c r="AR213" s="240"/>
      <c r="AS213" s="268"/>
      <c r="AT213" s="268"/>
      <c r="AU213" s="268"/>
      <c r="AV213" s="268"/>
      <c r="AW213" s="268"/>
      <c r="AX213" s="271"/>
      <c r="AY213" s="271"/>
      <c r="AZ213" s="271"/>
      <c r="BA213" s="271"/>
      <c r="BB213" s="271"/>
      <c r="BC213" s="271"/>
      <c r="BD213" s="271"/>
      <c r="BE213" s="241"/>
      <c r="BF213" s="242"/>
      <c r="BG213" s="11"/>
    </row>
    <row r="214" spans="1:59" x14ac:dyDescent="0.3">
      <c r="A214" s="238"/>
      <c r="B214" s="58"/>
      <c r="C214" s="58"/>
      <c r="D214" s="73"/>
      <c r="E214" s="82"/>
      <c r="F214" s="239"/>
      <c r="G214" s="239"/>
      <c r="H214" s="83"/>
      <c r="I214" s="279"/>
      <c r="J214" s="279"/>
      <c r="K214" s="279"/>
      <c r="L214" s="279"/>
      <c r="M214" s="279"/>
      <c r="N214" s="279"/>
      <c r="O214" s="279"/>
      <c r="P214" s="275"/>
      <c r="Q214" s="275"/>
      <c r="R214" s="86"/>
      <c r="S214" s="86"/>
      <c r="T214" s="86"/>
      <c r="U214" s="86"/>
      <c r="V214" s="86"/>
      <c r="W214" s="240"/>
      <c r="X214" s="240"/>
      <c r="Y214" s="240"/>
      <c r="Z214" s="240"/>
      <c r="AA214" s="240"/>
      <c r="AB214" s="240"/>
      <c r="AC214" s="240"/>
      <c r="AD214" s="240"/>
      <c r="AE214" s="240"/>
      <c r="AF214" s="240"/>
      <c r="AG214" s="240"/>
      <c r="AH214" s="240"/>
      <c r="AI214" s="240"/>
      <c r="AJ214" s="240"/>
      <c r="AK214" s="240"/>
      <c r="AL214" s="240"/>
      <c r="AM214" s="240"/>
      <c r="AN214" s="240"/>
      <c r="AO214" s="240"/>
      <c r="AP214" s="240"/>
      <c r="AQ214" s="240"/>
      <c r="AR214" s="240"/>
      <c r="AS214" s="268"/>
      <c r="AT214" s="268"/>
      <c r="AU214" s="268"/>
      <c r="AV214" s="268"/>
      <c r="AW214" s="268"/>
      <c r="AX214" s="271"/>
      <c r="AY214" s="271"/>
      <c r="AZ214" s="271"/>
      <c r="BA214" s="271"/>
      <c r="BB214" s="271"/>
      <c r="BC214" s="271"/>
      <c r="BD214" s="271"/>
      <c r="BE214" s="241"/>
      <c r="BF214" s="242"/>
      <c r="BG214" s="11"/>
    </row>
    <row r="215" spans="1:59" x14ac:dyDescent="0.3">
      <c r="A215" s="261"/>
      <c r="B215" s="58"/>
      <c r="C215" s="58"/>
      <c r="D215" s="73"/>
      <c r="E215" s="82"/>
      <c r="F215" s="239"/>
      <c r="G215" s="239"/>
      <c r="H215" s="83"/>
      <c r="I215" s="279"/>
      <c r="J215" s="279"/>
      <c r="K215" s="279"/>
      <c r="L215" s="279"/>
      <c r="M215" s="279"/>
      <c r="N215" s="279"/>
      <c r="O215" s="279"/>
      <c r="P215" s="275"/>
      <c r="Q215" s="275"/>
      <c r="R215" s="86"/>
      <c r="S215" s="86"/>
      <c r="T215" s="86"/>
      <c r="U215" s="86"/>
      <c r="V215" s="86"/>
      <c r="W215" s="240"/>
      <c r="X215" s="240"/>
      <c r="Y215" s="240"/>
      <c r="Z215" s="240"/>
      <c r="AA215" s="240"/>
      <c r="AB215" s="240"/>
      <c r="AC215" s="240"/>
      <c r="AD215" s="240"/>
      <c r="AE215" s="240"/>
      <c r="AF215" s="240"/>
      <c r="AG215" s="240"/>
      <c r="AH215" s="240"/>
      <c r="AI215" s="240"/>
      <c r="AJ215" s="240"/>
      <c r="AK215" s="240"/>
      <c r="AL215" s="240"/>
      <c r="AM215" s="240"/>
      <c r="AN215" s="240"/>
      <c r="AO215" s="240"/>
      <c r="AP215" s="240"/>
      <c r="AQ215" s="240"/>
      <c r="AR215" s="240"/>
      <c r="AS215" s="268"/>
      <c r="AT215" s="268"/>
      <c r="AU215" s="268"/>
      <c r="AV215" s="268"/>
      <c r="AW215" s="268"/>
      <c r="AX215" s="271"/>
      <c r="AY215" s="271"/>
      <c r="AZ215" s="271"/>
      <c r="BA215" s="271"/>
      <c r="BB215" s="271"/>
      <c r="BC215" s="271"/>
      <c r="BD215" s="271"/>
      <c r="BE215" s="241"/>
      <c r="BF215" s="242"/>
      <c r="BG215" s="11"/>
    </row>
    <row r="216" spans="1:59" x14ac:dyDescent="0.3">
      <c r="A216" s="238"/>
      <c r="B216" s="58"/>
      <c r="C216" s="58"/>
      <c r="D216" s="73"/>
      <c r="E216" s="82"/>
      <c r="F216" s="243"/>
      <c r="G216" s="239"/>
      <c r="H216" s="83"/>
      <c r="I216" s="279"/>
      <c r="J216" s="279"/>
      <c r="K216" s="279"/>
      <c r="L216" s="279"/>
      <c r="M216" s="279"/>
      <c r="N216" s="279"/>
      <c r="O216" s="279"/>
      <c r="P216" s="275"/>
      <c r="Q216" s="275"/>
      <c r="R216" s="86"/>
      <c r="S216" s="86"/>
      <c r="T216" s="86"/>
      <c r="U216" s="86"/>
      <c r="V216" s="86"/>
      <c r="W216" s="240"/>
      <c r="X216" s="240"/>
      <c r="Y216" s="240"/>
      <c r="Z216" s="240"/>
      <c r="AA216" s="240"/>
      <c r="AB216" s="240"/>
      <c r="AC216" s="240"/>
      <c r="AD216" s="240"/>
      <c r="AE216" s="240"/>
      <c r="AF216" s="240"/>
      <c r="AG216" s="240"/>
      <c r="AH216" s="240"/>
      <c r="AI216" s="240"/>
      <c r="AJ216" s="240"/>
      <c r="AK216" s="240"/>
      <c r="AL216" s="240"/>
      <c r="AM216" s="240"/>
      <c r="AN216" s="240"/>
      <c r="AO216" s="240"/>
      <c r="AP216" s="240"/>
      <c r="AQ216" s="240"/>
      <c r="AR216" s="240"/>
      <c r="AS216" s="268"/>
      <c r="AT216" s="268"/>
      <c r="AU216" s="268"/>
      <c r="AV216" s="268"/>
      <c r="AW216" s="268"/>
      <c r="AX216" s="271"/>
      <c r="AY216" s="271"/>
      <c r="AZ216" s="271"/>
      <c r="BA216" s="271"/>
      <c r="BB216" s="271"/>
      <c r="BC216" s="271"/>
      <c r="BD216" s="271"/>
      <c r="BE216" s="241"/>
      <c r="BF216" s="242"/>
      <c r="BG216" s="11"/>
    </row>
    <row r="217" spans="1:59" x14ac:dyDescent="0.3">
      <c r="A217" s="238"/>
      <c r="B217" s="58"/>
      <c r="C217" s="58"/>
      <c r="D217" s="73"/>
      <c r="E217" s="82"/>
      <c r="F217" s="243"/>
      <c r="G217" s="239"/>
      <c r="H217" s="83"/>
      <c r="I217" s="279"/>
      <c r="J217" s="279"/>
      <c r="K217" s="279"/>
      <c r="L217" s="279"/>
      <c r="M217" s="279"/>
      <c r="N217" s="279"/>
      <c r="O217" s="279"/>
      <c r="P217" s="275"/>
      <c r="Q217" s="275"/>
      <c r="R217" s="86"/>
      <c r="S217" s="86"/>
      <c r="T217" s="86"/>
      <c r="U217" s="86"/>
      <c r="V217" s="86"/>
      <c r="W217" s="240"/>
      <c r="X217" s="240"/>
      <c r="Y217" s="240"/>
      <c r="Z217" s="240"/>
      <c r="AA217" s="240"/>
      <c r="AB217" s="240"/>
      <c r="AC217" s="240"/>
      <c r="AD217" s="240"/>
      <c r="AE217" s="240"/>
      <c r="AF217" s="240"/>
      <c r="AG217" s="240"/>
      <c r="AH217" s="240"/>
      <c r="AI217" s="240"/>
      <c r="AJ217" s="240"/>
      <c r="AK217" s="240"/>
      <c r="AL217" s="240"/>
      <c r="AM217" s="240"/>
      <c r="AN217" s="240"/>
      <c r="AO217" s="240"/>
      <c r="AP217" s="240"/>
      <c r="AQ217" s="240"/>
      <c r="AR217" s="240"/>
      <c r="AS217" s="268"/>
      <c r="AT217" s="268"/>
      <c r="AU217" s="268"/>
      <c r="AV217" s="268"/>
      <c r="AW217" s="268"/>
      <c r="AX217" s="271"/>
      <c r="AY217" s="271"/>
      <c r="AZ217" s="271"/>
      <c r="BA217" s="271"/>
      <c r="BB217" s="271"/>
      <c r="BC217" s="271"/>
      <c r="BD217" s="271"/>
      <c r="BE217" s="241"/>
      <c r="BF217" s="242"/>
      <c r="BG217" s="11"/>
    </row>
    <row r="218" spans="1:59" x14ac:dyDescent="0.3">
      <c r="A218" s="238"/>
      <c r="B218" s="58"/>
      <c r="C218" s="58"/>
      <c r="D218" s="73"/>
      <c r="E218" s="82"/>
      <c r="F218" s="243"/>
      <c r="G218" s="239"/>
      <c r="H218" s="83"/>
      <c r="I218" s="279"/>
      <c r="J218" s="279"/>
      <c r="K218" s="279"/>
      <c r="L218" s="279"/>
      <c r="M218" s="279"/>
      <c r="N218" s="279"/>
      <c r="O218" s="279"/>
      <c r="P218" s="275"/>
      <c r="Q218" s="275"/>
      <c r="R218" s="86"/>
      <c r="S218" s="86"/>
      <c r="T218" s="86"/>
      <c r="U218" s="86"/>
      <c r="V218" s="86"/>
      <c r="W218" s="240"/>
      <c r="X218" s="240"/>
      <c r="Y218" s="240"/>
      <c r="Z218" s="240"/>
      <c r="AA218" s="240"/>
      <c r="AB218" s="240"/>
      <c r="AC218" s="240"/>
      <c r="AD218" s="240"/>
      <c r="AE218" s="240"/>
      <c r="AF218" s="240"/>
      <c r="AG218" s="240"/>
      <c r="AH218" s="240"/>
      <c r="AI218" s="240"/>
      <c r="AJ218" s="240"/>
      <c r="AK218" s="240"/>
      <c r="AL218" s="240"/>
      <c r="AM218" s="240"/>
      <c r="AN218" s="240"/>
      <c r="AO218" s="240"/>
      <c r="AP218" s="240"/>
      <c r="AQ218" s="240"/>
      <c r="AR218" s="240"/>
      <c r="AS218" s="268"/>
      <c r="AT218" s="268"/>
      <c r="AU218" s="268"/>
      <c r="AV218" s="268"/>
      <c r="AW218" s="268"/>
      <c r="AX218" s="271"/>
      <c r="AY218" s="271"/>
      <c r="AZ218" s="271"/>
      <c r="BA218" s="271"/>
      <c r="BB218" s="271"/>
      <c r="BC218" s="271"/>
      <c r="BD218" s="271"/>
      <c r="BE218" s="241"/>
      <c r="BF218" s="242"/>
      <c r="BG218" s="11"/>
    </row>
    <row r="219" spans="1:59" x14ac:dyDescent="0.3">
      <c r="A219" s="238"/>
      <c r="B219" s="58"/>
      <c r="C219" s="58"/>
      <c r="D219" s="73"/>
      <c r="E219" s="82"/>
      <c r="F219" s="243"/>
      <c r="G219" s="239"/>
      <c r="H219" s="83"/>
      <c r="I219" s="279"/>
      <c r="J219" s="279"/>
      <c r="K219" s="279"/>
      <c r="L219" s="279"/>
      <c r="M219" s="279"/>
      <c r="N219" s="279"/>
      <c r="O219" s="279"/>
      <c r="P219" s="275"/>
      <c r="Q219" s="275"/>
      <c r="R219" s="86"/>
      <c r="S219" s="86"/>
      <c r="T219" s="86"/>
      <c r="U219" s="86"/>
      <c r="V219" s="86"/>
      <c r="W219" s="240"/>
      <c r="X219" s="240"/>
      <c r="Y219" s="240"/>
      <c r="Z219" s="240"/>
      <c r="AA219" s="240"/>
      <c r="AB219" s="240"/>
      <c r="AC219" s="240"/>
      <c r="AD219" s="240"/>
      <c r="AE219" s="240"/>
      <c r="AF219" s="240"/>
      <c r="AG219" s="240"/>
      <c r="AH219" s="240"/>
      <c r="AI219" s="240"/>
      <c r="AJ219" s="240"/>
      <c r="AK219" s="240"/>
      <c r="AL219" s="240"/>
      <c r="AM219" s="240"/>
      <c r="AN219" s="240"/>
      <c r="AO219" s="240"/>
      <c r="AP219" s="240"/>
      <c r="AQ219" s="240"/>
      <c r="AR219" s="240"/>
      <c r="AS219" s="268"/>
      <c r="AT219" s="268"/>
      <c r="AU219" s="268"/>
      <c r="AV219" s="268"/>
      <c r="AW219" s="268"/>
      <c r="AX219" s="271"/>
      <c r="AY219" s="271"/>
      <c r="AZ219" s="271"/>
      <c r="BA219" s="271"/>
      <c r="BB219" s="271"/>
      <c r="BC219" s="271"/>
      <c r="BD219" s="271"/>
      <c r="BE219" s="50"/>
      <c r="BF219" s="15"/>
      <c r="BG219" s="11"/>
    </row>
    <row r="220" spans="1:59" x14ac:dyDescent="0.3">
      <c r="A220" s="238"/>
      <c r="B220" s="58"/>
      <c r="C220" s="58"/>
      <c r="D220" s="73"/>
      <c r="E220" s="82"/>
      <c r="F220" s="239"/>
      <c r="G220" s="239"/>
      <c r="H220" s="83"/>
      <c r="I220" s="279"/>
      <c r="J220" s="279"/>
      <c r="K220" s="279"/>
      <c r="L220" s="279"/>
      <c r="M220" s="279"/>
      <c r="N220" s="279"/>
      <c r="O220" s="279"/>
      <c r="P220" s="275"/>
      <c r="Q220" s="275"/>
      <c r="R220" s="86"/>
      <c r="S220" s="86"/>
      <c r="T220" s="86"/>
      <c r="U220" s="86"/>
      <c r="V220" s="86"/>
      <c r="W220" s="240"/>
      <c r="X220" s="240"/>
      <c r="Y220" s="240"/>
      <c r="Z220" s="240"/>
      <c r="AA220" s="240"/>
      <c r="AB220" s="240"/>
      <c r="AC220" s="240"/>
      <c r="AD220" s="240"/>
      <c r="AE220" s="240"/>
      <c r="AF220" s="240"/>
      <c r="AG220" s="240"/>
      <c r="AH220" s="240"/>
      <c r="AI220" s="240"/>
      <c r="AJ220" s="240"/>
      <c r="AK220" s="240"/>
      <c r="AL220" s="240"/>
      <c r="AM220" s="240"/>
      <c r="AN220" s="240"/>
      <c r="AO220" s="240"/>
      <c r="AP220" s="240"/>
      <c r="AQ220" s="240"/>
      <c r="AR220" s="240"/>
      <c r="AS220" s="268"/>
      <c r="AT220" s="268"/>
      <c r="AU220" s="268"/>
      <c r="AV220" s="268"/>
      <c r="AW220" s="268"/>
      <c r="AX220" s="271"/>
      <c r="AY220" s="271"/>
      <c r="AZ220" s="271"/>
      <c r="BA220" s="271"/>
      <c r="BB220" s="271"/>
      <c r="BC220" s="271"/>
      <c r="BD220" s="271"/>
      <c r="BE220" s="222"/>
      <c r="BF220" s="223"/>
      <c r="BG220" s="11"/>
    </row>
    <row r="221" spans="1:59" x14ac:dyDescent="0.3">
      <c r="A221" s="238"/>
      <c r="B221" s="58"/>
      <c r="C221" s="58"/>
      <c r="D221" s="73"/>
      <c r="E221" s="243"/>
      <c r="F221" s="239"/>
      <c r="G221" s="239"/>
      <c r="H221" s="83"/>
      <c r="I221" s="279"/>
      <c r="J221" s="279"/>
      <c r="K221" s="279"/>
      <c r="L221" s="279"/>
      <c r="M221" s="279"/>
      <c r="N221" s="279"/>
      <c r="O221" s="279"/>
      <c r="P221" s="275"/>
      <c r="Q221" s="275"/>
      <c r="R221" s="86"/>
      <c r="S221" s="86"/>
      <c r="T221" s="86"/>
      <c r="U221" s="86"/>
      <c r="V221" s="86"/>
      <c r="W221" s="240"/>
      <c r="X221" s="240"/>
      <c r="Y221" s="240"/>
      <c r="Z221" s="240"/>
      <c r="AA221" s="240"/>
      <c r="AB221" s="240"/>
      <c r="AC221" s="240"/>
      <c r="AD221" s="240"/>
      <c r="AE221" s="240"/>
      <c r="AF221" s="240"/>
      <c r="AG221" s="240"/>
      <c r="AH221" s="240"/>
      <c r="AI221" s="240"/>
      <c r="AJ221" s="240"/>
      <c r="AK221" s="240"/>
      <c r="AL221" s="240"/>
      <c r="AM221" s="240"/>
      <c r="AN221" s="240"/>
      <c r="AO221" s="240"/>
      <c r="AP221" s="240"/>
      <c r="AQ221" s="240"/>
      <c r="AR221" s="240"/>
      <c r="AS221" s="268"/>
      <c r="AT221" s="268"/>
      <c r="AU221" s="268"/>
      <c r="AV221" s="268"/>
      <c r="AW221" s="268"/>
      <c r="AX221" s="271"/>
      <c r="AY221" s="271"/>
      <c r="AZ221" s="271"/>
      <c r="BA221" s="271"/>
      <c r="BB221" s="271"/>
      <c r="BC221" s="271"/>
      <c r="BD221" s="271"/>
      <c r="BE221" s="241"/>
      <c r="BF221" s="242"/>
      <c r="BG221" s="11"/>
    </row>
    <row r="222" spans="1:59" x14ac:dyDescent="0.3">
      <c r="A222" s="238"/>
      <c r="B222" s="58"/>
      <c r="C222" s="58"/>
      <c r="D222" s="73"/>
      <c r="E222" s="243"/>
      <c r="F222" s="239"/>
      <c r="G222" s="239"/>
      <c r="H222" s="83"/>
      <c r="I222" s="279"/>
      <c r="J222" s="279"/>
      <c r="K222" s="279"/>
      <c r="L222" s="279"/>
      <c r="M222" s="279"/>
      <c r="N222" s="279"/>
      <c r="O222" s="279"/>
      <c r="P222" s="275"/>
      <c r="Q222" s="275"/>
      <c r="R222" s="86"/>
      <c r="S222" s="86"/>
      <c r="T222" s="86"/>
      <c r="U222" s="86"/>
      <c r="V222" s="86"/>
      <c r="W222" s="240"/>
      <c r="X222" s="240"/>
      <c r="Y222" s="240"/>
      <c r="Z222" s="240"/>
      <c r="AA222" s="240"/>
      <c r="AB222" s="240"/>
      <c r="AC222" s="240"/>
      <c r="AD222" s="240"/>
      <c r="AE222" s="240"/>
      <c r="AF222" s="240"/>
      <c r="AG222" s="240"/>
      <c r="AH222" s="240"/>
      <c r="AI222" s="240"/>
      <c r="AJ222" s="240"/>
      <c r="AK222" s="240"/>
      <c r="AL222" s="240"/>
      <c r="AM222" s="240"/>
      <c r="AN222" s="240"/>
      <c r="AO222" s="240"/>
      <c r="AP222" s="240"/>
      <c r="AQ222" s="240"/>
      <c r="AR222" s="240"/>
      <c r="AS222" s="268"/>
      <c r="AT222" s="268"/>
      <c r="AU222" s="268"/>
      <c r="AV222" s="268"/>
      <c r="AW222" s="268"/>
      <c r="AX222" s="271"/>
      <c r="AY222" s="271"/>
      <c r="AZ222" s="271"/>
      <c r="BA222" s="271"/>
      <c r="BB222" s="271"/>
      <c r="BC222" s="271"/>
      <c r="BD222" s="271"/>
      <c r="BE222" s="241"/>
      <c r="BF222" s="242"/>
      <c r="BG222" s="11"/>
    </row>
    <row r="223" spans="1:59" x14ac:dyDescent="0.3">
      <c r="A223" s="238"/>
      <c r="B223" s="58"/>
      <c r="C223" s="58"/>
      <c r="D223" s="73"/>
      <c r="E223" s="243"/>
      <c r="F223" s="239"/>
      <c r="G223" s="239"/>
      <c r="H223" s="83"/>
      <c r="I223" s="279"/>
      <c r="J223" s="279"/>
      <c r="K223" s="279"/>
      <c r="L223" s="279"/>
      <c r="M223" s="279"/>
      <c r="N223" s="279"/>
      <c r="O223" s="279"/>
      <c r="P223" s="275"/>
      <c r="Q223" s="275"/>
      <c r="R223" s="86"/>
      <c r="S223" s="86"/>
      <c r="T223" s="86"/>
      <c r="U223" s="86"/>
      <c r="V223" s="86"/>
      <c r="W223" s="240"/>
      <c r="X223" s="240"/>
      <c r="Y223" s="240"/>
      <c r="Z223" s="240"/>
      <c r="AA223" s="240"/>
      <c r="AB223" s="240"/>
      <c r="AC223" s="240"/>
      <c r="AD223" s="240"/>
      <c r="AE223" s="240"/>
      <c r="AF223" s="240"/>
      <c r="AG223" s="240"/>
      <c r="AH223" s="240"/>
      <c r="AI223" s="240"/>
      <c r="AJ223" s="240"/>
      <c r="AK223" s="240"/>
      <c r="AL223" s="240"/>
      <c r="AM223" s="240"/>
      <c r="AN223" s="240"/>
      <c r="AO223" s="240"/>
      <c r="AP223" s="240"/>
      <c r="AQ223" s="240"/>
      <c r="AR223" s="240"/>
      <c r="AS223" s="268"/>
      <c r="AT223" s="268"/>
      <c r="AU223" s="268"/>
      <c r="AV223" s="268"/>
      <c r="AW223" s="268"/>
      <c r="AX223" s="271"/>
      <c r="AY223" s="271"/>
      <c r="AZ223" s="271"/>
      <c r="BA223" s="271"/>
      <c r="BB223" s="271"/>
      <c r="BC223" s="271"/>
      <c r="BD223" s="271"/>
      <c r="BE223" s="241"/>
      <c r="BF223" s="242"/>
      <c r="BG223" s="11"/>
    </row>
    <row r="224" spans="1:59" x14ac:dyDescent="0.3">
      <c r="A224" s="238"/>
      <c r="B224" s="58"/>
      <c r="C224" s="58"/>
      <c r="D224" s="73"/>
      <c r="E224" s="239"/>
      <c r="F224" s="239"/>
      <c r="G224" s="239"/>
      <c r="H224" s="83"/>
      <c r="I224" s="279"/>
      <c r="J224" s="279"/>
      <c r="K224" s="279"/>
      <c r="L224" s="279"/>
      <c r="M224" s="279"/>
      <c r="N224" s="279"/>
      <c r="O224" s="279"/>
      <c r="P224" s="275"/>
      <c r="Q224" s="275"/>
      <c r="R224" s="86"/>
      <c r="S224" s="86"/>
      <c r="T224" s="86"/>
      <c r="U224" s="86"/>
      <c r="V224" s="86"/>
      <c r="W224" s="240"/>
      <c r="X224" s="240"/>
      <c r="Y224" s="240"/>
      <c r="Z224" s="240"/>
      <c r="AA224" s="240"/>
      <c r="AB224" s="240"/>
      <c r="AC224" s="240"/>
      <c r="AD224" s="240"/>
      <c r="AE224" s="240"/>
      <c r="AF224" s="240"/>
      <c r="AG224" s="240"/>
      <c r="AH224" s="240"/>
      <c r="AI224" s="240"/>
      <c r="AJ224" s="240"/>
      <c r="AK224" s="240"/>
      <c r="AL224" s="240"/>
      <c r="AM224" s="240"/>
      <c r="AN224" s="240"/>
      <c r="AO224" s="240"/>
      <c r="AP224" s="240"/>
      <c r="AQ224" s="240"/>
      <c r="AR224" s="240"/>
      <c r="AS224" s="268"/>
      <c r="AT224" s="268"/>
      <c r="AU224" s="268"/>
      <c r="AV224" s="268"/>
      <c r="AW224" s="268"/>
      <c r="AX224" s="271"/>
      <c r="AY224" s="271"/>
      <c r="AZ224" s="271"/>
      <c r="BA224" s="271"/>
      <c r="BB224" s="271"/>
      <c r="BC224" s="271"/>
      <c r="BD224" s="271"/>
      <c r="BE224" s="241"/>
      <c r="BF224" s="242"/>
      <c r="BG224" s="11"/>
    </row>
    <row r="225" spans="1:59" x14ac:dyDescent="0.3">
      <c r="A225" s="238"/>
      <c r="B225" s="58"/>
      <c r="C225" s="58"/>
      <c r="D225" s="73"/>
      <c r="E225" s="239"/>
      <c r="F225" s="239"/>
      <c r="G225" s="239"/>
      <c r="H225" s="83"/>
      <c r="I225" s="279"/>
      <c r="J225" s="279"/>
      <c r="K225" s="279"/>
      <c r="L225" s="279"/>
      <c r="M225" s="279"/>
      <c r="N225" s="279"/>
      <c r="O225" s="279"/>
      <c r="P225" s="275"/>
      <c r="Q225" s="275"/>
      <c r="R225" s="86"/>
      <c r="S225" s="86"/>
      <c r="T225" s="86"/>
      <c r="U225" s="86"/>
      <c r="V225" s="86"/>
      <c r="W225" s="240"/>
      <c r="X225" s="240"/>
      <c r="Y225" s="240"/>
      <c r="Z225" s="240"/>
      <c r="AA225" s="240"/>
      <c r="AB225" s="240"/>
      <c r="AC225" s="240"/>
      <c r="AD225" s="240"/>
      <c r="AE225" s="240"/>
      <c r="AF225" s="240"/>
      <c r="AG225" s="240"/>
      <c r="AH225" s="240"/>
      <c r="AI225" s="240"/>
      <c r="AJ225" s="240"/>
      <c r="AK225" s="240"/>
      <c r="AL225" s="240"/>
      <c r="AM225" s="240"/>
      <c r="AN225" s="240"/>
      <c r="AO225" s="240"/>
      <c r="AP225" s="240"/>
      <c r="AQ225" s="240"/>
      <c r="AR225" s="240"/>
      <c r="AS225" s="268"/>
      <c r="AT225" s="268"/>
      <c r="AU225" s="268"/>
      <c r="AV225" s="268"/>
      <c r="AW225" s="268"/>
      <c r="AX225" s="271"/>
      <c r="AY225" s="271"/>
      <c r="AZ225" s="271"/>
      <c r="BA225" s="271"/>
      <c r="BB225" s="271"/>
      <c r="BC225" s="271"/>
      <c r="BD225" s="271"/>
      <c r="BE225" s="241"/>
      <c r="BF225" s="242"/>
      <c r="BG225" s="11"/>
    </row>
    <row r="226" spans="1:59" x14ac:dyDescent="0.3">
      <c r="A226" s="238"/>
      <c r="B226" s="58"/>
      <c r="C226" s="58"/>
      <c r="D226" s="73"/>
      <c r="E226" s="239"/>
      <c r="F226" s="239"/>
      <c r="G226" s="239"/>
      <c r="H226" s="83"/>
      <c r="I226" s="279"/>
      <c r="J226" s="279"/>
      <c r="K226" s="279"/>
      <c r="L226" s="279"/>
      <c r="M226" s="279"/>
      <c r="N226" s="279"/>
      <c r="O226" s="279"/>
      <c r="P226" s="275"/>
      <c r="Q226" s="275"/>
      <c r="R226" s="86"/>
      <c r="S226" s="86"/>
      <c r="T226" s="86"/>
      <c r="U226" s="86"/>
      <c r="V226" s="86"/>
      <c r="W226" s="240"/>
      <c r="X226" s="240"/>
      <c r="Y226" s="240"/>
      <c r="Z226" s="240"/>
      <c r="AA226" s="240"/>
      <c r="AB226" s="240"/>
      <c r="AC226" s="240"/>
      <c r="AD226" s="240"/>
      <c r="AE226" s="240"/>
      <c r="AF226" s="240"/>
      <c r="AG226" s="240"/>
      <c r="AH226" s="240"/>
      <c r="AI226" s="240"/>
      <c r="AJ226" s="240"/>
      <c r="AK226" s="240"/>
      <c r="AL226" s="240"/>
      <c r="AM226" s="240"/>
      <c r="AN226" s="240"/>
      <c r="AO226" s="240"/>
      <c r="AP226" s="240"/>
      <c r="AQ226" s="240"/>
      <c r="AR226" s="240"/>
      <c r="AS226" s="268"/>
      <c r="AT226" s="268"/>
      <c r="AU226" s="268"/>
      <c r="AV226" s="268"/>
      <c r="AW226" s="268"/>
      <c r="AX226" s="271"/>
      <c r="AY226" s="271"/>
      <c r="AZ226" s="271"/>
      <c r="BA226" s="271"/>
      <c r="BB226" s="271"/>
      <c r="BC226" s="271"/>
      <c r="BD226" s="271"/>
      <c r="BE226" s="241"/>
      <c r="BF226" s="242"/>
      <c r="BG226" s="11"/>
    </row>
    <row r="227" spans="1:59" x14ac:dyDescent="0.3">
      <c r="A227" s="238"/>
      <c r="B227" s="58"/>
      <c r="C227" s="58"/>
      <c r="D227" s="73"/>
      <c r="E227" s="239"/>
      <c r="F227" s="239"/>
      <c r="G227" s="239"/>
      <c r="H227" s="83"/>
      <c r="I227" s="279"/>
      <c r="J227" s="279"/>
      <c r="K227" s="279"/>
      <c r="L227" s="279"/>
      <c r="M227" s="279"/>
      <c r="N227" s="279"/>
      <c r="O227" s="279"/>
      <c r="P227" s="275"/>
      <c r="Q227" s="275"/>
      <c r="R227" s="86"/>
      <c r="S227" s="86"/>
      <c r="T227" s="86"/>
      <c r="U227" s="86"/>
      <c r="V227" s="86"/>
      <c r="W227" s="240"/>
      <c r="X227" s="240"/>
      <c r="Y227" s="240"/>
      <c r="Z227" s="240"/>
      <c r="AA227" s="240"/>
      <c r="AB227" s="240"/>
      <c r="AC227" s="240"/>
      <c r="AD227" s="240"/>
      <c r="AE227" s="240"/>
      <c r="AF227" s="240"/>
      <c r="AG227" s="240"/>
      <c r="AH227" s="240"/>
      <c r="AI227" s="240"/>
      <c r="AJ227" s="240"/>
      <c r="AK227" s="240"/>
      <c r="AL227" s="240"/>
      <c r="AM227" s="240"/>
      <c r="AN227" s="240"/>
      <c r="AO227" s="240"/>
      <c r="AP227" s="240"/>
      <c r="AQ227" s="240"/>
      <c r="AR227" s="240"/>
      <c r="AS227" s="268"/>
      <c r="AT227" s="268"/>
      <c r="AU227" s="268"/>
      <c r="AV227" s="268"/>
      <c r="AW227" s="268"/>
      <c r="AX227" s="271"/>
      <c r="AY227" s="271"/>
      <c r="AZ227" s="271"/>
      <c r="BA227" s="271"/>
      <c r="BB227" s="271"/>
      <c r="BC227" s="271"/>
      <c r="BD227" s="271"/>
      <c r="BE227" s="241"/>
      <c r="BF227" s="242"/>
      <c r="BG227" s="11"/>
    </row>
    <row r="228" spans="1:59" x14ac:dyDescent="0.3">
      <c r="A228" s="238"/>
      <c r="B228" s="58"/>
      <c r="C228" s="58"/>
      <c r="D228" s="73"/>
      <c r="E228" s="82"/>
      <c r="F228" s="239"/>
      <c r="G228" s="243"/>
      <c r="H228" s="83"/>
      <c r="I228" s="279"/>
      <c r="J228" s="279"/>
      <c r="K228" s="279"/>
      <c r="L228" s="279"/>
      <c r="M228" s="279"/>
      <c r="N228" s="279"/>
      <c r="O228" s="279"/>
      <c r="P228" s="275"/>
      <c r="Q228" s="275"/>
      <c r="R228" s="86"/>
      <c r="S228" s="86"/>
      <c r="T228" s="86"/>
      <c r="U228" s="86"/>
      <c r="V228" s="86"/>
      <c r="W228" s="240"/>
      <c r="X228" s="240"/>
      <c r="Y228" s="240"/>
      <c r="Z228" s="240"/>
      <c r="AA228" s="240"/>
      <c r="AB228" s="240"/>
      <c r="AC228" s="240"/>
      <c r="AD228" s="240"/>
      <c r="AE228" s="240"/>
      <c r="AF228" s="240"/>
      <c r="AG228" s="240"/>
      <c r="AH228" s="240"/>
      <c r="AI228" s="240"/>
      <c r="AJ228" s="240"/>
      <c r="AK228" s="240"/>
      <c r="AL228" s="240"/>
      <c r="AM228" s="240"/>
      <c r="AN228" s="240"/>
      <c r="AO228" s="240"/>
      <c r="AP228" s="240"/>
      <c r="AQ228" s="240"/>
      <c r="AR228" s="240"/>
      <c r="AS228" s="268"/>
      <c r="AT228" s="268"/>
      <c r="AU228" s="268"/>
      <c r="AV228" s="268"/>
      <c r="AW228" s="268"/>
      <c r="AX228" s="271"/>
      <c r="AY228" s="271"/>
      <c r="AZ228" s="271"/>
      <c r="BA228" s="271"/>
      <c r="BB228" s="271"/>
      <c r="BC228" s="271"/>
      <c r="BD228" s="271"/>
      <c r="BE228" s="241"/>
      <c r="BF228" s="242"/>
      <c r="BG228" s="11"/>
    </row>
    <row r="229" spans="1:59" x14ac:dyDescent="0.3">
      <c r="A229" s="238"/>
      <c r="B229" s="58"/>
      <c r="C229" s="58"/>
      <c r="D229" s="73"/>
      <c r="E229" s="82"/>
      <c r="F229" s="239"/>
      <c r="G229" s="243"/>
      <c r="H229" s="83"/>
      <c r="I229" s="279"/>
      <c r="J229" s="279"/>
      <c r="K229" s="279"/>
      <c r="L229" s="279"/>
      <c r="M229" s="279"/>
      <c r="N229" s="279"/>
      <c r="O229" s="279"/>
      <c r="P229" s="275"/>
      <c r="Q229" s="275"/>
      <c r="R229" s="86"/>
      <c r="S229" s="86"/>
      <c r="T229" s="86"/>
      <c r="U229" s="86"/>
      <c r="V229" s="86"/>
      <c r="W229" s="240"/>
      <c r="X229" s="240"/>
      <c r="Y229" s="240"/>
      <c r="Z229" s="240"/>
      <c r="AA229" s="240"/>
      <c r="AB229" s="240"/>
      <c r="AC229" s="240"/>
      <c r="AD229" s="240"/>
      <c r="AE229" s="240"/>
      <c r="AF229" s="240"/>
      <c r="AG229" s="240"/>
      <c r="AH229" s="240"/>
      <c r="AI229" s="240"/>
      <c r="AJ229" s="240"/>
      <c r="AK229" s="240"/>
      <c r="AL229" s="240"/>
      <c r="AM229" s="240"/>
      <c r="AN229" s="240"/>
      <c r="AO229" s="240"/>
      <c r="AP229" s="240"/>
      <c r="AQ229" s="240"/>
      <c r="AR229" s="240"/>
      <c r="AS229" s="268"/>
      <c r="AT229" s="268"/>
      <c r="AU229" s="268"/>
      <c r="AV229" s="268"/>
      <c r="AW229" s="268"/>
      <c r="AX229" s="271"/>
      <c r="AY229" s="271"/>
      <c r="AZ229" s="271"/>
      <c r="BA229" s="271"/>
      <c r="BB229" s="271"/>
      <c r="BC229" s="271"/>
      <c r="BD229" s="271"/>
      <c r="BE229" s="241"/>
      <c r="BF229" s="242"/>
      <c r="BG229" s="11"/>
    </row>
    <row r="230" spans="1:59" x14ac:dyDescent="0.3">
      <c r="A230" s="238"/>
      <c r="B230" s="58"/>
      <c r="C230" s="58"/>
      <c r="D230" s="73"/>
      <c r="E230" s="82"/>
      <c r="F230" s="239"/>
      <c r="G230" s="243"/>
      <c r="H230" s="83"/>
      <c r="I230" s="279"/>
      <c r="J230" s="279"/>
      <c r="K230" s="279"/>
      <c r="L230" s="279"/>
      <c r="M230" s="279"/>
      <c r="N230" s="279"/>
      <c r="O230" s="279"/>
      <c r="P230" s="275"/>
      <c r="Q230" s="275"/>
      <c r="R230" s="86"/>
      <c r="S230" s="86"/>
      <c r="T230" s="86"/>
      <c r="U230" s="86"/>
      <c r="V230" s="86"/>
      <c r="W230" s="240"/>
      <c r="X230" s="240"/>
      <c r="Y230" s="240"/>
      <c r="Z230" s="240"/>
      <c r="AA230" s="240"/>
      <c r="AB230" s="240"/>
      <c r="AC230" s="240"/>
      <c r="AD230" s="240"/>
      <c r="AE230" s="240"/>
      <c r="AF230" s="240"/>
      <c r="AG230" s="240"/>
      <c r="AH230" s="240"/>
      <c r="AI230" s="240"/>
      <c r="AJ230" s="240"/>
      <c r="AK230" s="240"/>
      <c r="AL230" s="240"/>
      <c r="AM230" s="240"/>
      <c r="AN230" s="240"/>
      <c r="AO230" s="240"/>
      <c r="AP230" s="240"/>
      <c r="AQ230" s="240"/>
      <c r="AR230" s="240"/>
      <c r="AS230" s="268"/>
      <c r="AT230" s="268"/>
      <c r="AU230" s="268"/>
      <c r="AV230" s="268"/>
      <c r="AW230" s="268"/>
      <c r="AX230" s="271"/>
      <c r="AY230" s="271"/>
      <c r="AZ230" s="271"/>
      <c r="BA230" s="271"/>
      <c r="BB230" s="271"/>
      <c r="BC230" s="271"/>
      <c r="BD230" s="271"/>
      <c r="BE230" s="241"/>
      <c r="BF230" s="242"/>
      <c r="BG230" s="11"/>
    </row>
    <row r="231" spans="1:59" x14ac:dyDescent="0.3">
      <c r="A231" s="238"/>
      <c r="B231" s="58"/>
      <c r="C231" s="58"/>
      <c r="D231" s="73"/>
      <c r="E231" s="82"/>
      <c r="F231" s="239"/>
      <c r="G231" s="243"/>
      <c r="H231" s="83"/>
      <c r="I231" s="279"/>
      <c r="J231" s="279"/>
      <c r="K231" s="279"/>
      <c r="L231" s="279"/>
      <c r="M231" s="279"/>
      <c r="N231" s="279"/>
      <c r="O231" s="279"/>
      <c r="P231" s="275"/>
      <c r="Q231" s="275"/>
      <c r="R231" s="86"/>
      <c r="S231" s="86"/>
      <c r="T231" s="86"/>
      <c r="U231" s="86"/>
      <c r="V231" s="86"/>
      <c r="W231" s="240"/>
      <c r="X231" s="240"/>
      <c r="Y231" s="240"/>
      <c r="Z231" s="240"/>
      <c r="AA231" s="240"/>
      <c r="AB231" s="240"/>
      <c r="AC231" s="240"/>
      <c r="AD231" s="240"/>
      <c r="AE231" s="240"/>
      <c r="AF231" s="240"/>
      <c r="AG231" s="240"/>
      <c r="AH231" s="240"/>
      <c r="AI231" s="240"/>
      <c r="AJ231" s="240"/>
      <c r="AK231" s="240"/>
      <c r="AL231" s="240"/>
      <c r="AM231" s="240"/>
      <c r="AN231" s="240"/>
      <c r="AO231" s="240"/>
      <c r="AP231" s="240"/>
      <c r="AQ231" s="240"/>
      <c r="AR231" s="240"/>
      <c r="AS231" s="268"/>
      <c r="AT231" s="268"/>
      <c r="AU231" s="268"/>
      <c r="AV231" s="268"/>
      <c r="AW231" s="268"/>
      <c r="AX231" s="271"/>
      <c r="AY231" s="271"/>
      <c r="AZ231" s="271"/>
      <c r="BA231" s="271"/>
      <c r="BB231" s="271"/>
      <c r="BC231" s="271"/>
      <c r="BD231" s="271"/>
      <c r="BE231" s="222"/>
      <c r="BF231" s="223"/>
      <c r="BG231" s="11"/>
    </row>
    <row r="232" spans="1:59" x14ac:dyDescent="0.3">
      <c r="A232" s="238"/>
      <c r="B232" s="58"/>
      <c r="C232" s="58"/>
      <c r="D232" s="73"/>
      <c r="E232" s="82"/>
      <c r="F232" s="239"/>
      <c r="G232" s="243"/>
      <c r="H232" s="83"/>
      <c r="I232" s="279"/>
      <c r="J232" s="279"/>
      <c r="K232" s="279"/>
      <c r="L232" s="279"/>
      <c r="M232" s="279"/>
      <c r="N232" s="279"/>
      <c r="O232" s="279"/>
      <c r="P232" s="275"/>
      <c r="Q232" s="275"/>
      <c r="R232" s="86"/>
      <c r="S232" s="86"/>
      <c r="T232" s="86"/>
      <c r="U232" s="86"/>
      <c r="V232" s="86"/>
      <c r="W232" s="240"/>
      <c r="X232" s="240"/>
      <c r="Y232" s="240"/>
      <c r="Z232" s="240"/>
      <c r="AA232" s="240"/>
      <c r="AB232" s="240"/>
      <c r="AC232" s="240"/>
      <c r="AD232" s="240"/>
      <c r="AE232" s="240"/>
      <c r="AF232" s="240"/>
      <c r="AG232" s="240"/>
      <c r="AH232" s="240"/>
      <c r="AI232" s="240"/>
      <c r="AJ232" s="240"/>
      <c r="AK232" s="240"/>
      <c r="AL232" s="240"/>
      <c r="AM232" s="240"/>
      <c r="AN232" s="240"/>
      <c r="AO232" s="240"/>
      <c r="AP232" s="240"/>
      <c r="AQ232" s="240"/>
      <c r="AR232" s="240"/>
      <c r="AS232" s="268"/>
      <c r="AT232" s="268"/>
      <c r="AU232" s="268"/>
      <c r="AV232" s="268"/>
      <c r="AW232" s="268"/>
      <c r="AX232" s="271"/>
      <c r="AY232" s="271"/>
      <c r="AZ232" s="271"/>
      <c r="BA232" s="271"/>
      <c r="BB232" s="271"/>
      <c r="BC232" s="271"/>
      <c r="BD232" s="271"/>
      <c r="BE232" s="241"/>
      <c r="BF232" s="242"/>
      <c r="BG232" s="11"/>
    </row>
    <row r="233" spans="1:59" x14ac:dyDescent="0.3">
      <c r="A233" s="238"/>
      <c r="B233" s="58"/>
      <c r="C233" s="58"/>
      <c r="D233" s="73"/>
      <c r="E233" s="82"/>
      <c r="F233" s="239"/>
      <c r="G233" s="234"/>
      <c r="H233" s="83"/>
      <c r="I233" s="279"/>
      <c r="J233" s="279"/>
      <c r="K233" s="279"/>
      <c r="L233" s="279"/>
      <c r="M233" s="279"/>
      <c r="N233" s="279"/>
      <c r="O233" s="279"/>
      <c r="P233" s="275"/>
      <c r="Q233" s="275"/>
      <c r="R233" s="86"/>
      <c r="S233" s="86"/>
      <c r="T233" s="86"/>
      <c r="U233" s="86"/>
      <c r="V233" s="86"/>
      <c r="W233" s="240"/>
      <c r="X233" s="240"/>
      <c r="Y233" s="240"/>
      <c r="Z233" s="240"/>
      <c r="AA233" s="240"/>
      <c r="AB233" s="240"/>
      <c r="AC233" s="240"/>
      <c r="AD233" s="240"/>
      <c r="AE233" s="240"/>
      <c r="AF233" s="240"/>
      <c r="AG233" s="240"/>
      <c r="AH233" s="240"/>
      <c r="AI233" s="240"/>
      <c r="AJ233" s="240"/>
      <c r="AK233" s="240"/>
      <c r="AL233" s="240"/>
      <c r="AM233" s="240"/>
      <c r="AN233" s="240"/>
      <c r="AO233" s="240"/>
      <c r="AP233" s="240"/>
      <c r="AQ233" s="240"/>
      <c r="AR233" s="240"/>
      <c r="AS233" s="268"/>
      <c r="AT233" s="268"/>
      <c r="AU233" s="268"/>
      <c r="AV233" s="268"/>
      <c r="AW233" s="268"/>
      <c r="AX233" s="271"/>
      <c r="AY233" s="271"/>
      <c r="AZ233" s="271"/>
      <c r="BA233" s="271"/>
      <c r="BB233" s="271"/>
      <c r="BC233" s="271"/>
      <c r="BD233" s="271"/>
      <c r="BE233" s="241"/>
      <c r="BF233" s="242"/>
      <c r="BG233" s="11"/>
    </row>
    <row r="234" spans="1:59" x14ac:dyDescent="0.3">
      <c r="A234" s="238"/>
      <c r="B234" s="58"/>
      <c r="C234" s="58"/>
      <c r="D234" s="73"/>
      <c r="E234" s="82"/>
      <c r="F234" s="239"/>
      <c r="G234" s="234"/>
      <c r="H234" s="83"/>
      <c r="I234" s="279"/>
      <c r="J234" s="279"/>
      <c r="K234" s="279"/>
      <c r="L234" s="279"/>
      <c r="M234" s="279"/>
      <c r="N234" s="279"/>
      <c r="O234" s="279"/>
      <c r="P234" s="275"/>
      <c r="Q234" s="275"/>
      <c r="R234" s="86"/>
      <c r="S234" s="86"/>
      <c r="T234" s="86"/>
      <c r="U234" s="86"/>
      <c r="V234" s="86"/>
      <c r="W234" s="240"/>
      <c r="X234" s="240"/>
      <c r="Y234" s="240"/>
      <c r="Z234" s="240"/>
      <c r="AA234" s="240"/>
      <c r="AB234" s="240"/>
      <c r="AC234" s="240"/>
      <c r="AD234" s="240"/>
      <c r="AE234" s="240"/>
      <c r="AF234" s="240"/>
      <c r="AG234" s="240"/>
      <c r="AH234" s="240"/>
      <c r="AI234" s="240"/>
      <c r="AJ234" s="240"/>
      <c r="AK234" s="240"/>
      <c r="AL234" s="240"/>
      <c r="AM234" s="240"/>
      <c r="AN234" s="240"/>
      <c r="AO234" s="240"/>
      <c r="AP234" s="240"/>
      <c r="AQ234" s="240"/>
      <c r="AR234" s="240"/>
      <c r="AS234" s="268"/>
      <c r="AT234" s="268"/>
      <c r="AU234" s="268"/>
      <c r="AV234" s="268"/>
      <c r="AW234" s="268"/>
      <c r="AX234" s="271"/>
      <c r="AY234" s="271"/>
      <c r="AZ234" s="271"/>
      <c r="BA234" s="271"/>
      <c r="BB234" s="271"/>
      <c r="BC234" s="271"/>
      <c r="BD234" s="271"/>
      <c r="BE234" s="241"/>
      <c r="BF234" s="242"/>
      <c r="BG234" s="11"/>
    </row>
    <row r="235" spans="1:59" x14ac:dyDescent="0.3">
      <c r="A235" s="238"/>
      <c r="B235" s="58"/>
      <c r="C235" s="58"/>
      <c r="D235" s="73"/>
      <c r="E235" s="82"/>
      <c r="F235" s="239"/>
      <c r="G235" s="234"/>
      <c r="H235" s="83"/>
      <c r="I235" s="279"/>
      <c r="J235" s="279"/>
      <c r="K235" s="279"/>
      <c r="L235" s="279"/>
      <c r="M235" s="279"/>
      <c r="N235" s="279"/>
      <c r="O235" s="279"/>
      <c r="P235" s="275"/>
      <c r="Q235" s="275"/>
      <c r="R235" s="86"/>
      <c r="S235" s="86"/>
      <c r="T235" s="86"/>
      <c r="U235" s="86"/>
      <c r="V235" s="86"/>
      <c r="W235" s="240"/>
      <c r="X235" s="240"/>
      <c r="Y235" s="240"/>
      <c r="Z235" s="240"/>
      <c r="AA235" s="240"/>
      <c r="AB235" s="240"/>
      <c r="AC235" s="240"/>
      <c r="AD235" s="240"/>
      <c r="AE235" s="240"/>
      <c r="AF235" s="240"/>
      <c r="AG235" s="240"/>
      <c r="AH235" s="240"/>
      <c r="AI235" s="240"/>
      <c r="AJ235" s="240"/>
      <c r="AK235" s="240"/>
      <c r="AL235" s="240"/>
      <c r="AM235" s="240"/>
      <c r="AN235" s="240"/>
      <c r="AO235" s="240"/>
      <c r="AP235" s="240"/>
      <c r="AQ235" s="240"/>
      <c r="AR235" s="240"/>
      <c r="AS235" s="268"/>
      <c r="AT235" s="268"/>
      <c r="AU235" s="268"/>
      <c r="AV235" s="268"/>
      <c r="AW235" s="268"/>
      <c r="AX235" s="271"/>
      <c r="AY235" s="271"/>
      <c r="AZ235" s="271"/>
      <c r="BA235" s="271"/>
      <c r="BB235" s="271"/>
      <c r="BC235" s="271"/>
      <c r="BD235" s="271"/>
      <c r="BE235" s="241"/>
      <c r="BF235" s="242"/>
      <c r="BG235" s="11"/>
    </row>
    <row r="236" spans="1:59" x14ac:dyDescent="0.3">
      <c r="A236" s="238"/>
      <c r="B236" s="58"/>
      <c r="C236" s="58"/>
      <c r="D236" s="73"/>
      <c r="E236" s="82"/>
      <c r="F236" s="239"/>
      <c r="G236" s="243"/>
      <c r="H236" s="83"/>
      <c r="I236" s="279"/>
      <c r="J236" s="279"/>
      <c r="K236" s="279"/>
      <c r="L236" s="279"/>
      <c r="M236" s="279"/>
      <c r="N236" s="279"/>
      <c r="O236" s="279"/>
      <c r="P236" s="275"/>
      <c r="Q236" s="275"/>
      <c r="R236" s="86"/>
      <c r="S236" s="86"/>
      <c r="T236" s="86"/>
      <c r="U236" s="86"/>
      <c r="V236" s="86"/>
      <c r="W236" s="240"/>
      <c r="X236" s="240"/>
      <c r="Y236" s="240"/>
      <c r="Z236" s="240"/>
      <c r="AA236" s="240"/>
      <c r="AB236" s="240"/>
      <c r="AC236" s="240"/>
      <c r="AD236" s="240"/>
      <c r="AE236" s="240"/>
      <c r="AF236" s="240"/>
      <c r="AG236" s="240"/>
      <c r="AH236" s="240"/>
      <c r="AI236" s="240"/>
      <c r="AJ236" s="240"/>
      <c r="AK236" s="240"/>
      <c r="AL236" s="240"/>
      <c r="AM236" s="240"/>
      <c r="AN236" s="240"/>
      <c r="AO236" s="240"/>
      <c r="AP236" s="240"/>
      <c r="AQ236" s="240"/>
      <c r="AR236" s="240"/>
      <c r="AS236" s="268"/>
      <c r="AT236" s="268"/>
      <c r="AU236" s="268"/>
      <c r="AV236" s="268"/>
      <c r="AW236" s="268"/>
      <c r="AX236" s="271"/>
      <c r="AY236" s="271"/>
      <c r="AZ236" s="271"/>
      <c r="BA236" s="271"/>
      <c r="BB236" s="271"/>
      <c r="BC236" s="271"/>
      <c r="BD236" s="271"/>
      <c r="BE236" s="241"/>
      <c r="BF236" s="242"/>
      <c r="BG236" s="11"/>
    </row>
    <row r="237" spans="1:59" x14ac:dyDescent="0.3">
      <c r="A237" s="238"/>
      <c r="B237" s="58"/>
      <c r="C237" s="58"/>
      <c r="D237" s="73"/>
      <c r="E237" s="82"/>
      <c r="F237" s="239"/>
      <c r="G237" s="243"/>
      <c r="H237" s="83"/>
      <c r="I237" s="279"/>
      <c r="J237" s="279"/>
      <c r="K237" s="279"/>
      <c r="L237" s="279"/>
      <c r="M237" s="279"/>
      <c r="N237" s="279"/>
      <c r="O237" s="279"/>
      <c r="P237" s="275"/>
      <c r="Q237" s="275"/>
      <c r="R237" s="86"/>
      <c r="S237" s="86"/>
      <c r="T237" s="86"/>
      <c r="U237" s="86"/>
      <c r="V237" s="86"/>
      <c r="W237" s="240"/>
      <c r="X237" s="240"/>
      <c r="Y237" s="240"/>
      <c r="Z237" s="240"/>
      <c r="AA237" s="240"/>
      <c r="AB237" s="240"/>
      <c r="AC237" s="240"/>
      <c r="AD237" s="240"/>
      <c r="AE237" s="240"/>
      <c r="AF237" s="240"/>
      <c r="AG237" s="240"/>
      <c r="AH237" s="240"/>
      <c r="AI237" s="240"/>
      <c r="AJ237" s="240"/>
      <c r="AK237" s="240"/>
      <c r="AL237" s="240"/>
      <c r="AM237" s="240"/>
      <c r="AN237" s="240"/>
      <c r="AO237" s="240"/>
      <c r="AP237" s="240"/>
      <c r="AQ237" s="240"/>
      <c r="AR237" s="240"/>
      <c r="AS237" s="268"/>
      <c r="AT237" s="268"/>
      <c r="AU237" s="268"/>
      <c r="AV237" s="268"/>
      <c r="AW237" s="268"/>
      <c r="AX237" s="271"/>
      <c r="AY237" s="271"/>
      <c r="AZ237" s="271"/>
      <c r="BA237" s="271"/>
      <c r="BB237" s="271"/>
      <c r="BC237" s="271"/>
      <c r="BD237" s="271"/>
      <c r="BE237" s="241"/>
      <c r="BF237" s="242"/>
      <c r="BG237" s="11"/>
    </row>
    <row r="238" spans="1:59" x14ac:dyDescent="0.3">
      <c r="A238" s="238"/>
      <c r="B238" s="58"/>
      <c r="C238" s="58"/>
      <c r="D238" s="73"/>
      <c r="E238" s="82"/>
      <c r="F238" s="239"/>
      <c r="G238" s="243"/>
      <c r="H238" s="83"/>
      <c r="I238" s="279"/>
      <c r="J238" s="279"/>
      <c r="K238" s="279"/>
      <c r="L238" s="279"/>
      <c r="M238" s="279"/>
      <c r="N238" s="279"/>
      <c r="O238" s="279"/>
      <c r="P238" s="275"/>
      <c r="Q238" s="275"/>
      <c r="R238" s="86"/>
      <c r="S238" s="86"/>
      <c r="T238" s="86"/>
      <c r="U238" s="86"/>
      <c r="V238" s="86"/>
      <c r="W238" s="240"/>
      <c r="X238" s="240"/>
      <c r="Y238" s="240"/>
      <c r="Z238" s="240"/>
      <c r="AA238" s="240"/>
      <c r="AB238" s="240"/>
      <c r="AC238" s="240"/>
      <c r="AD238" s="240"/>
      <c r="AE238" s="240"/>
      <c r="AF238" s="240"/>
      <c r="AG238" s="240"/>
      <c r="AH238" s="240"/>
      <c r="AI238" s="240"/>
      <c r="AJ238" s="240"/>
      <c r="AK238" s="240"/>
      <c r="AL238" s="240"/>
      <c r="AM238" s="240"/>
      <c r="AN238" s="240"/>
      <c r="AO238" s="240"/>
      <c r="AP238" s="240"/>
      <c r="AQ238" s="240"/>
      <c r="AR238" s="240"/>
      <c r="AS238" s="268"/>
      <c r="AT238" s="268"/>
      <c r="AU238" s="268"/>
      <c r="AV238" s="268"/>
      <c r="AW238" s="268"/>
      <c r="AX238" s="271"/>
      <c r="AY238" s="271"/>
      <c r="AZ238" s="271"/>
      <c r="BA238" s="271"/>
      <c r="BB238" s="271"/>
      <c r="BC238" s="271"/>
      <c r="BD238" s="271"/>
      <c r="BE238" s="241"/>
      <c r="BF238" s="242"/>
      <c r="BG238" s="11"/>
    </row>
    <row r="239" spans="1:59" x14ac:dyDescent="0.3">
      <c r="A239" s="238"/>
      <c r="B239" s="58"/>
      <c r="C239" s="58"/>
      <c r="D239" s="73"/>
      <c r="E239" s="82"/>
      <c r="F239" s="239"/>
      <c r="G239" s="243"/>
      <c r="H239" s="83"/>
      <c r="I239" s="279"/>
      <c r="J239" s="279"/>
      <c r="K239" s="279"/>
      <c r="L239" s="279"/>
      <c r="M239" s="279"/>
      <c r="N239" s="279"/>
      <c r="O239" s="279"/>
      <c r="P239" s="275"/>
      <c r="Q239" s="275"/>
      <c r="R239" s="86"/>
      <c r="S239" s="86"/>
      <c r="T239" s="86"/>
      <c r="U239" s="86"/>
      <c r="V239" s="86"/>
      <c r="W239" s="240"/>
      <c r="X239" s="240"/>
      <c r="Y239" s="240"/>
      <c r="Z239" s="240"/>
      <c r="AA239" s="240"/>
      <c r="AB239" s="240"/>
      <c r="AC239" s="240"/>
      <c r="AD239" s="240"/>
      <c r="AE239" s="240"/>
      <c r="AF239" s="240"/>
      <c r="AG239" s="240"/>
      <c r="AH239" s="240"/>
      <c r="AI239" s="240"/>
      <c r="AJ239" s="240"/>
      <c r="AK239" s="240"/>
      <c r="AL239" s="240"/>
      <c r="AM239" s="240"/>
      <c r="AN239" s="240"/>
      <c r="AO239" s="240"/>
      <c r="AP239" s="240"/>
      <c r="AQ239" s="240"/>
      <c r="AR239" s="240"/>
      <c r="AS239" s="268"/>
      <c r="AT239" s="268"/>
      <c r="AU239" s="268"/>
      <c r="AV239" s="268"/>
      <c r="AW239" s="268"/>
      <c r="AX239" s="271"/>
      <c r="AY239" s="271"/>
      <c r="AZ239" s="271"/>
      <c r="BA239" s="271"/>
      <c r="BB239" s="271"/>
      <c r="BC239" s="271"/>
      <c r="BD239" s="271"/>
      <c r="BE239" s="241"/>
      <c r="BF239" s="242"/>
      <c r="BG239" s="11"/>
    </row>
    <row r="240" spans="1:59" x14ac:dyDescent="0.3">
      <c r="A240" s="238"/>
      <c r="B240" s="58"/>
      <c r="C240" s="58"/>
      <c r="D240" s="73"/>
      <c r="E240" s="82"/>
      <c r="F240" s="239"/>
      <c r="G240" s="239"/>
      <c r="H240" s="83"/>
      <c r="I240" s="279"/>
      <c r="J240" s="279"/>
      <c r="K240" s="279"/>
      <c r="L240" s="279"/>
      <c r="M240" s="279"/>
      <c r="N240" s="279"/>
      <c r="O240" s="279"/>
      <c r="P240" s="275"/>
      <c r="Q240" s="275"/>
      <c r="R240" s="86"/>
      <c r="S240" s="86"/>
      <c r="T240" s="86"/>
      <c r="U240" s="86"/>
      <c r="V240" s="86"/>
      <c r="W240" s="240"/>
      <c r="X240" s="240"/>
      <c r="Y240" s="240"/>
      <c r="Z240" s="240"/>
      <c r="AA240" s="240"/>
      <c r="AB240" s="240"/>
      <c r="AC240" s="240"/>
      <c r="AD240" s="240"/>
      <c r="AE240" s="240"/>
      <c r="AF240" s="240"/>
      <c r="AG240" s="240"/>
      <c r="AH240" s="240"/>
      <c r="AI240" s="240"/>
      <c r="AJ240" s="240"/>
      <c r="AK240" s="240"/>
      <c r="AL240" s="240"/>
      <c r="AM240" s="240"/>
      <c r="AN240" s="240"/>
      <c r="AO240" s="240"/>
      <c r="AP240" s="240"/>
      <c r="AQ240" s="240"/>
      <c r="AR240" s="240"/>
      <c r="AS240" s="268"/>
      <c r="AT240" s="268"/>
      <c r="AU240" s="268"/>
      <c r="AV240" s="268"/>
      <c r="AW240" s="268"/>
      <c r="AX240" s="271"/>
      <c r="AY240" s="271"/>
      <c r="AZ240" s="271"/>
      <c r="BA240" s="271"/>
      <c r="BB240" s="271"/>
      <c r="BC240" s="271"/>
      <c r="BD240" s="271"/>
      <c r="BE240" s="241"/>
      <c r="BF240" s="242"/>
      <c r="BG240" s="11"/>
    </row>
    <row r="241" spans="1:302" x14ac:dyDescent="0.3">
      <c r="A241" s="238"/>
      <c r="B241" s="58"/>
      <c r="C241" s="58"/>
      <c r="D241" s="73"/>
      <c r="E241" s="214"/>
      <c r="F241" s="239"/>
      <c r="G241" s="243"/>
      <c r="H241" s="83"/>
      <c r="I241" s="279"/>
      <c r="J241" s="279"/>
      <c r="K241" s="279"/>
      <c r="L241" s="279"/>
      <c r="M241" s="279"/>
      <c r="N241" s="279"/>
      <c r="O241" s="279"/>
      <c r="P241" s="275"/>
      <c r="Q241" s="275"/>
      <c r="R241" s="86"/>
      <c r="S241" s="86"/>
      <c r="T241" s="86"/>
      <c r="U241" s="86"/>
      <c r="V241" s="86"/>
      <c r="W241" s="240"/>
      <c r="X241" s="240"/>
      <c r="Y241" s="240"/>
      <c r="Z241" s="240"/>
      <c r="AA241" s="240"/>
      <c r="AB241" s="240"/>
      <c r="AC241" s="240"/>
      <c r="AD241" s="240"/>
      <c r="AE241" s="240"/>
      <c r="AF241" s="240"/>
      <c r="AG241" s="240"/>
      <c r="AH241" s="240"/>
      <c r="AI241" s="240"/>
      <c r="AJ241" s="240"/>
      <c r="AK241" s="240"/>
      <c r="AL241" s="240"/>
      <c r="AM241" s="240"/>
      <c r="AN241" s="240"/>
      <c r="AO241" s="240"/>
      <c r="AP241" s="240"/>
      <c r="AQ241" s="240"/>
      <c r="AR241" s="240"/>
      <c r="AS241" s="268"/>
      <c r="AT241" s="268"/>
      <c r="AU241" s="268"/>
      <c r="AV241" s="268"/>
      <c r="AW241" s="268"/>
      <c r="AX241" s="271"/>
      <c r="AY241" s="271"/>
      <c r="AZ241" s="271"/>
      <c r="BA241" s="271"/>
      <c r="BB241" s="271"/>
      <c r="BC241" s="271"/>
      <c r="BD241" s="271"/>
      <c r="BE241" s="241"/>
      <c r="BF241" s="242"/>
      <c r="BG241" s="11"/>
    </row>
    <row r="242" spans="1:302" x14ac:dyDescent="0.3">
      <c r="A242" s="238"/>
      <c r="B242" s="58"/>
      <c r="C242" s="58"/>
      <c r="D242" s="73"/>
      <c r="E242" s="214"/>
      <c r="F242" s="239"/>
      <c r="G242" s="243"/>
      <c r="H242" s="244"/>
      <c r="I242" s="279"/>
      <c r="J242" s="279"/>
      <c r="K242" s="279"/>
      <c r="L242" s="279"/>
      <c r="M242" s="279"/>
      <c r="N242" s="279"/>
      <c r="O242" s="279"/>
      <c r="P242" s="275"/>
      <c r="Q242" s="275"/>
      <c r="R242" s="86"/>
      <c r="S242" s="86"/>
      <c r="T242" s="86"/>
      <c r="U242" s="86"/>
      <c r="V242" s="86"/>
      <c r="W242" s="240"/>
      <c r="X242" s="240"/>
      <c r="Y242" s="240"/>
      <c r="Z242" s="240"/>
      <c r="AA242" s="240"/>
      <c r="AB242" s="240"/>
      <c r="AC242" s="240"/>
      <c r="AD242" s="240"/>
      <c r="AE242" s="240"/>
      <c r="AF242" s="240"/>
      <c r="AG242" s="240"/>
      <c r="AH242" s="240"/>
      <c r="AI242" s="240"/>
      <c r="AJ242" s="240"/>
      <c r="AK242" s="240"/>
      <c r="AL242" s="240"/>
      <c r="AM242" s="240"/>
      <c r="AN242" s="240"/>
      <c r="AO242" s="240"/>
      <c r="AP242" s="240"/>
      <c r="AQ242" s="240"/>
      <c r="AR242" s="240"/>
      <c r="AS242" s="268"/>
      <c r="AT242" s="268"/>
      <c r="AU242" s="268"/>
      <c r="AV242" s="268"/>
      <c r="AW242" s="268"/>
      <c r="AX242" s="271"/>
      <c r="AY242" s="271"/>
      <c r="AZ242" s="271"/>
      <c r="BA242" s="271"/>
      <c r="BB242" s="271"/>
      <c r="BC242" s="271"/>
      <c r="BD242" s="271"/>
      <c r="BE242" s="241"/>
      <c r="BF242" s="242"/>
      <c r="BG242" s="11"/>
    </row>
    <row r="243" spans="1:302" x14ac:dyDescent="0.3">
      <c r="A243" s="238"/>
      <c r="B243" s="58"/>
      <c r="C243" s="58"/>
      <c r="D243" s="73"/>
      <c r="E243" s="214"/>
      <c r="F243" s="239"/>
      <c r="G243" s="243"/>
      <c r="H243" s="244"/>
      <c r="I243" s="279"/>
      <c r="J243" s="279"/>
      <c r="K243" s="279"/>
      <c r="L243" s="279"/>
      <c r="M243" s="279"/>
      <c r="N243" s="279"/>
      <c r="O243" s="279"/>
      <c r="P243" s="275"/>
      <c r="Q243" s="275"/>
      <c r="R243" s="86"/>
      <c r="S243" s="86"/>
      <c r="T243" s="86"/>
      <c r="U243" s="86"/>
      <c r="V243" s="86"/>
      <c r="W243" s="240"/>
      <c r="X243" s="240"/>
      <c r="Y243" s="240"/>
      <c r="Z243" s="240"/>
      <c r="AA243" s="240"/>
      <c r="AB243" s="240"/>
      <c r="AC243" s="240"/>
      <c r="AD243" s="240"/>
      <c r="AE243" s="240"/>
      <c r="AF243" s="240"/>
      <c r="AG243" s="240"/>
      <c r="AH243" s="240"/>
      <c r="AI243" s="240"/>
      <c r="AJ243" s="240"/>
      <c r="AK243" s="240"/>
      <c r="AL243" s="240"/>
      <c r="AM243" s="240"/>
      <c r="AN243" s="240"/>
      <c r="AO243" s="240"/>
      <c r="AP243" s="240"/>
      <c r="AQ243" s="240"/>
      <c r="AR243" s="240"/>
      <c r="AS243" s="268"/>
      <c r="AT243" s="268"/>
      <c r="AU243" s="268"/>
      <c r="AV243" s="268"/>
      <c r="AW243" s="268"/>
      <c r="AX243" s="271"/>
      <c r="AY243" s="271"/>
      <c r="AZ243" s="271"/>
      <c r="BA243" s="271"/>
      <c r="BB243" s="271"/>
      <c r="BC243" s="271"/>
      <c r="BD243" s="271"/>
      <c r="BE243" s="241"/>
      <c r="BF243" s="242"/>
      <c r="BG243" s="11"/>
    </row>
    <row r="244" spans="1:302" x14ac:dyDescent="0.3">
      <c r="A244" s="238"/>
      <c r="B244" s="58"/>
      <c r="C244" s="58"/>
      <c r="D244" s="73"/>
      <c r="E244" s="214"/>
      <c r="F244" s="239"/>
      <c r="G244" s="243"/>
      <c r="H244" s="244"/>
      <c r="I244" s="279"/>
      <c r="J244" s="279"/>
      <c r="K244" s="279"/>
      <c r="L244" s="279"/>
      <c r="M244" s="279"/>
      <c r="N244" s="279"/>
      <c r="O244" s="279"/>
      <c r="P244" s="275"/>
      <c r="Q244" s="275"/>
      <c r="R244" s="86"/>
      <c r="S244" s="86"/>
      <c r="T244" s="86"/>
      <c r="U244" s="86"/>
      <c r="V244" s="86"/>
      <c r="W244" s="240"/>
      <c r="X244" s="240"/>
      <c r="Y244" s="240"/>
      <c r="Z244" s="240"/>
      <c r="AA244" s="240"/>
      <c r="AB244" s="240"/>
      <c r="AC244" s="240"/>
      <c r="AD244" s="240"/>
      <c r="AE244" s="240"/>
      <c r="AF244" s="240"/>
      <c r="AG244" s="240"/>
      <c r="AH244" s="240"/>
      <c r="AI244" s="240"/>
      <c r="AJ244" s="240"/>
      <c r="AK244" s="240"/>
      <c r="AL244" s="240"/>
      <c r="AM244" s="240"/>
      <c r="AN244" s="240"/>
      <c r="AO244" s="240"/>
      <c r="AP244" s="240"/>
      <c r="AQ244" s="240"/>
      <c r="AR244" s="240"/>
      <c r="AS244" s="268"/>
      <c r="AT244" s="268"/>
      <c r="AU244" s="268"/>
      <c r="AV244" s="268"/>
      <c r="AW244" s="268"/>
      <c r="AX244" s="271"/>
      <c r="AY244" s="271"/>
      <c r="AZ244" s="271"/>
      <c r="BA244" s="271"/>
      <c r="BB244" s="271"/>
      <c r="BC244" s="271"/>
      <c r="BD244" s="271"/>
      <c r="BE244" s="222"/>
      <c r="BF244" s="223"/>
      <c r="BG244" s="11"/>
    </row>
    <row r="245" spans="1:302" x14ac:dyDescent="0.3">
      <c r="A245" s="238"/>
      <c r="B245" s="58"/>
      <c r="C245" s="58"/>
      <c r="D245" s="73"/>
      <c r="E245" s="214"/>
      <c r="F245" s="239"/>
      <c r="G245" s="239"/>
      <c r="H245" s="244"/>
      <c r="I245" s="279"/>
      <c r="J245" s="279"/>
      <c r="K245" s="279"/>
      <c r="L245" s="279"/>
      <c r="M245" s="279"/>
      <c r="N245" s="279"/>
      <c r="O245" s="279"/>
      <c r="P245" s="275"/>
      <c r="Q245" s="275"/>
      <c r="R245" s="86"/>
      <c r="S245" s="86"/>
      <c r="T245" s="86"/>
      <c r="U245" s="86"/>
      <c r="V245" s="86"/>
      <c r="W245" s="240"/>
      <c r="X245" s="240"/>
      <c r="Y245" s="240"/>
      <c r="Z245" s="240"/>
      <c r="AA245" s="240"/>
      <c r="AB245" s="240"/>
      <c r="AC245" s="240"/>
      <c r="AD245" s="240"/>
      <c r="AE245" s="240"/>
      <c r="AF245" s="240"/>
      <c r="AG245" s="240"/>
      <c r="AH245" s="240"/>
      <c r="AI245" s="240"/>
      <c r="AJ245" s="240"/>
      <c r="AK245" s="240"/>
      <c r="AL245" s="240"/>
      <c r="AM245" s="240"/>
      <c r="AN245" s="240"/>
      <c r="AO245" s="240"/>
      <c r="AP245" s="240"/>
      <c r="AQ245" s="240"/>
      <c r="AR245" s="240"/>
      <c r="AS245" s="268"/>
      <c r="AT245" s="268"/>
      <c r="AU245" s="268"/>
      <c r="AV245" s="268"/>
      <c r="AW245" s="268"/>
      <c r="AX245" s="271"/>
      <c r="AY245" s="271"/>
      <c r="AZ245" s="271"/>
      <c r="BA245" s="271"/>
      <c r="BB245" s="271"/>
      <c r="BC245" s="271"/>
      <c r="BD245" s="271"/>
      <c r="BE245" s="241"/>
      <c r="BF245" s="242"/>
      <c r="BG245" s="11"/>
    </row>
    <row r="246" spans="1:302" s="2" customFormat="1" x14ac:dyDescent="0.3">
      <c r="A246" s="45"/>
      <c r="B246" s="66" t="s">
        <v>32</v>
      </c>
      <c r="D246" s="74"/>
      <c r="E246" s="286">
        <f t="shared" ref="E246:BF246" si="0">SUM(E11:E245)</f>
        <v>13929.180000000002</v>
      </c>
      <c r="F246" s="286">
        <f t="shared" si="0"/>
        <v>818.21</v>
      </c>
      <c r="G246" s="286">
        <f t="shared" si="0"/>
        <v>3820.1800000000003</v>
      </c>
      <c r="H246" s="286">
        <f t="shared" si="0"/>
        <v>1.4400000000000002</v>
      </c>
      <c r="I246" s="286">
        <f t="shared" si="0"/>
        <v>5467.5</v>
      </c>
      <c r="J246" s="286">
        <f t="shared" si="0"/>
        <v>1329.93</v>
      </c>
      <c r="K246" s="286">
        <f t="shared" si="0"/>
        <v>1.4400000000000002</v>
      </c>
      <c r="L246" s="286">
        <f t="shared" si="0"/>
        <v>0</v>
      </c>
      <c r="M246" s="286">
        <f t="shared" si="0"/>
        <v>0</v>
      </c>
      <c r="N246" s="286">
        <f t="shared" si="0"/>
        <v>1314.3</v>
      </c>
      <c r="O246" s="286">
        <f t="shared" si="0"/>
        <v>467.15999999999997</v>
      </c>
      <c r="P246" s="286">
        <f t="shared" si="0"/>
        <v>377.6</v>
      </c>
      <c r="Q246" s="286">
        <f t="shared" si="0"/>
        <v>0</v>
      </c>
      <c r="R246" s="286">
        <f t="shared" si="0"/>
        <v>241.63</v>
      </c>
      <c r="S246" s="286">
        <f t="shared" si="0"/>
        <v>0</v>
      </c>
      <c r="T246" s="286">
        <f t="shared" si="0"/>
        <v>0</v>
      </c>
      <c r="U246" s="286">
        <f t="shared" si="0"/>
        <v>449.42</v>
      </c>
      <c r="V246" s="286">
        <f t="shared" si="0"/>
        <v>0</v>
      </c>
      <c r="W246" s="286">
        <f t="shared" si="0"/>
        <v>1209.25</v>
      </c>
      <c r="X246" s="286">
        <f t="shared" si="0"/>
        <v>421.05999999999995</v>
      </c>
      <c r="Y246" s="286">
        <f t="shared" si="0"/>
        <v>302.03999999999996</v>
      </c>
      <c r="Z246" s="286">
        <f t="shared" si="0"/>
        <v>0</v>
      </c>
      <c r="AA246" s="286">
        <f t="shared" si="0"/>
        <v>64.84</v>
      </c>
      <c r="AB246" s="286">
        <f t="shared" si="0"/>
        <v>1535.05</v>
      </c>
      <c r="AC246" s="286">
        <f t="shared" si="0"/>
        <v>0</v>
      </c>
      <c r="AD246" s="286">
        <f t="shared" si="0"/>
        <v>0</v>
      </c>
      <c r="AE246" s="286">
        <f t="shared" si="0"/>
        <v>99</v>
      </c>
      <c r="AF246" s="286">
        <f t="shared" si="0"/>
        <v>0</v>
      </c>
      <c r="AG246" s="286">
        <f t="shared" si="0"/>
        <v>0</v>
      </c>
      <c r="AH246" s="286">
        <f t="shared" si="0"/>
        <v>0</v>
      </c>
      <c r="AI246" s="286">
        <f t="shared" si="0"/>
        <v>0</v>
      </c>
      <c r="AJ246" s="286">
        <f t="shared" si="0"/>
        <v>0</v>
      </c>
      <c r="AK246" s="286">
        <f t="shared" si="0"/>
        <v>0</v>
      </c>
      <c r="AL246" s="286">
        <f t="shared" si="0"/>
        <v>0</v>
      </c>
      <c r="AM246" s="286">
        <f t="shared" si="0"/>
        <v>0</v>
      </c>
      <c r="AN246" s="286">
        <f t="shared" si="0"/>
        <v>630</v>
      </c>
      <c r="AO246" s="286">
        <f t="shared" si="0"/>
        <v>0</v>
      </c>
      <c r="AP246" s="286">
        <f t="shared" si="0"/>
        <v>0</v>
      </c>
      <c r="AQ246" s="286">
        <f t="shared" si="0"/>
        <v>6.85</v>
      </c>
      <c r="AR246" s="286">
        <f t="shared" si="0"/>
        <v>393</v>
      </c>
      <c r="AS246" s="286">
        <f t="shared" si="0"/>
        <v>1213</v>
      </c>
      <c r="AT246" s="286">
        <f t="shared" si="0"/>
        <v>1834</v>
      </c>
      <c r="AU246" s="286">
        <f t="shared" si="0"/>
        <v>40</v>
      </c>
      <c r="AV246" s="286">
        <f t="shared" si="0"/>
        <v>670</v>
      </c>
      <c r="AW246" s="286">
        <f t="shared" si="0"/>
        <v>131</v>
      </c>
      <c r="AX246" s="286">
        <f t="shared" si="0"/>
        <v>0</v>
      </c>
      <c r="AY246" s="286">
        <f t="shared" si="0"/>
        <v>0</v>
      </c>
      <c r="AZ246" s="286">
        <f t="shared" si="0"/>
        <v>0</v>
      </c>
      <c r="BA246" s="286">
        <f t="shared" si="0"/>
        <v>0</v>
      </c>
      <c r="BB246" s="286">
        <f t="shared" si="0"/>
        <v>26.78</v>
      </c>
      <c r="BC246" s="286">
        <f t="shared" si="0"/>
        <v>0</v>
      </c>
      <c r="BD246" s="286">
        <f t="shared" si="0"/>
        <v>344.15999999999997</v>
      </c>
      <c r="BE246" s="286">
        <f t="shared" si="0"/>
        <v>8920.0300000000007</v>
      </c>
      <c r="BF246" s="286">
        <f t="shared" si="0"/>
        <v>9648.98</v>
      </c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</row>
    <row r="247" spans="1:302" ht="13.5" thickBot="1" x14ac:dyDescent="0.35">
      <c r="A247" s="44"/>
      <c r="B247" s="65" t="s">
        <v>31</v>
      </c>
      <c r="C247" s="12"/>
      <c r="D247" s="75"/>
      <c r="E247" s="84" t="e">
        <f>E43+E44+#REF!+#REF!+#REF!</f>
        <v>#REF!</v>
      </c>
      <c r="F247" s="208">
        <f>F21+F41+F42</f>
        <v>0</v>
      </c>
      <c r="G247" s="208" t="e">
        <f>SUM(#REF!)+#REF!+#REF!</f>
        <v>#REF!</v>
      </c>
      <c r="H247" s="209" t="e">
        <f>H43+#REF!+#REF!+#REF!+#REF!+#REF!+#REF!</f>
        <v>#REF!</v>
      </c>
      <c r="I247" s="284"/>
      <c r="J247" s="285"/>
      <c r="K247" s="285"/>
      <c r="L247" s="285"/>
      <c r="M247" s="285"/>
      <c r="N247" s="285"/>
      <c r="O247" s="285"/>
      <c r="P247" s="276"/>
      <c r="Q247" s="276"/>
      <c r="R247" s="88"/>
      <c r="S247" s="88"/>
      <c r="T247" s="88"/>
      <c r="U247" s="88"/>
      <c r="V247" s="88"/>
      <c r="W247" s="93"/>
      <c r="X247" s="93"/>
      <c r="Y247" s="93"/>
      <c r="Z247" s="93"/>
      <c r="AA247" s="93"/>
      <c r="AB247" s="93"/>
      <c r="AC247" s="93"/>
      <c r="AD247" s="93"/>
      <c r="AE247" s="93"/>
      <c r="AF247" s="93"/>
      <c r="AG247" s="93"/>
      <c r="AH247" s="93"/>
      <c r="AI247" s="93"/>
      <c r="AJ247" s="93"/>
      <c r="AK247" s="93"/>
      <c r="AL247" s="93"/>
      <c r="AM247" s="93"/>
      <c r="AN247" s="93"/>
      <c r="AO247" s="93"/>
      <c r="AP247" s="93"/>
      <c r="AQ247" s="93"/>
      <c r="AR247" s="93"/>
      <c r="AS247" s="93"/>
      <c r="AT247" s="93"/>
      <c r="AU247" s="93"/>
      <c r="AV247" s="93"/>
      <c r="AW247" s="93"/>
      <c r="AX247" s="93"/>
      <c r="AY247" s="93"/>
      <c r="AZ247" s="93"/>
      <c r="BA247" s="93"/>
      <c r="BB247" s="93"/>
      <c r="BC247" s="93"/>
      <c r="BD247" s="332"/>
      <c r="BE247" s="51"/>
      <c r="BF247" s="14"/>
      <c r="BG247" s="11"/>
    </row>
    <row r="248" spans="1:302" x14ac:dyDescent="0.3">
      <c r="A248" s="41"/>
      <c r="B248" s="3"/>
      <c r="C248" s="3"/>
      <c r="D248" s="54"/>
      <c r="E248" s="13"/>
      <c r="F248" s="13"/>
      <c r="G248" s="13"/>
      <c r="H248" s="13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28"/>
      <c r="AY248" s="28"/>
      <c r="AZ248" s="28"/>
      <c r="BA248" s="28"/>
      <c r="BB248" s="28"/>
      <c r="BC248" s="28"/>
      <c r="BD248" s="333"/>
      <c r="BE248" s="52"/>
      <c r="BF248" s="16"/>
      <c r="BG248" s="11"/>
    </row>
    <row r="249" spans="1:302" s="1" customFormat="1" x14ac:dyDescent="0.3">
      <c r="A249" s="45"/>
      <c r="B249" s="17"/>
      <c r="C249" s="17"/>
      <c r="D249" s="55"/>
      <c r="E249" s="4"/>
      <c r="F249" s="4"/>
      <c r="G249" s="4"/>
      <c r="H249" s="4"/>
      <c r="I249" s="64"/>
      <c r="J249" s="64">
        <f>SUM(I246:V246)</f>
        <v>9648.98</v>
      </c>
      <c r="K249" s="61"/>
      <c r="L249" s="61"/>
      <c r="M249" s="61"/>
      <c r="N249" s="61"/>
      <c r="O249" s="61"/>
      <c r="P249" s="61"/>
      <c r="Q249" s="61"/>
      <c r="R249" s="4"/>
      <c r="S249" s="4"/>
      <c r="T249" s="4"/>
      <c r="U249" s="4"/>
      <c r="V249" s="4"/>
      <c r="W249" s="32"/>
      <c r="X249" s="18">
        <f>SUM(W246:BD246)</f>
        <v>8920.0300000000007</v>
      </c>
      <c r="Y249" s="18"/>
      <c r="Z249" s="32"/>
      <c r="AA249" s="32"/>
      <c r="AB249" s="32"/>
      <c r="AC249" s="32"/>
      <c r="AD249" s="32"/>
      <c r="AE249" s="32"/>
      <c r="AF249" s="32"/>
      <c r="AG249" s="32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334"/>
      <c r="BE249" s="52"/>
      <c r="BF249" s="16"/>
      <c r="BG249" s="19"/>
    </row>
    <row r="250" spans="1:302" x14ac:dyDescent="0.3">
      <c r="A250" s="41"/>
      <c r="B250" s="3"/>
      <c r="C250" s="3"/>
      <c r="D250" s="54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  <c r="BA250" s="28"/>
      <c r="BB250" s="28"/>
      <c r="BC250" s="28"/>
      <c r="BD250" s="333"/>
      <c r="BE250" s="52"/>
      <c r="BF250" s="16"/>
      <c r="BG250" s="11"/>
    </row>
    <row r="251" spans="1:302" ht="13.5" thickBot="1" x14ac:dyDescent="0.35">
      <c r="A251" s="46"/>
      <c r="B251" s="47"/>
      <c r="C251" s="47"/>
      <c r="D251" s="56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3"/>
      <c r="BA251" s="33"/>
      <c r="BB251" s="33"/>
      <c r="BC251" s="33"/>
      <c r="BD251" s="335"/>
      <c r="BE251" s="70"/>
      <c r="BF251" s="71"/>
      <c r="BG251" s="11"/>
    </row>
    <row r="252" spans="1:302" x14ac:dyDescent="0.3">
      <c r="BE252" s="35"/>
      <c r="BF252" s="19"/>
    </row>
    <row r="253" spans="1:302" x14ac:dyDescent="0.3">
      <c r="Z253" s="36"/>
      <c r="BE253" s="19"/>
      <c r="BF253" s="19">
        <f>BF246-BE246</f>
        <v>728.94999999999891</v>
      </c>
    </row>
    <row r="254" spans="1:302" x14ac:dyDescent="0.3"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  <c r="BA254" s="35"/>
      <c r="BB254" s="35"/>
      <c r="BC254" s="35"/>
      <c r="BD254" s="35"/>
      <c r="BE254" s="61"/>
      <c r="BF254" s="19"/>
    </row>
    <row r="255" spans="1:302" x14ac:dyDescent="0.3">
      <c r="BE255" s="35"/>
      <c r="BF255" s="19"/>
    </row>
    <row r="256" spans="1:302" x14ac:dyDescent="0.3">
      <c r="BE256" s="35"/>
      <c r="BF256" s="19"/>
    </row>
    <row r="257" spans="57:58" x14ac:dyDescent="0.3">
      <c r="BE257" s="35"/>
      <c r="BF257" s="19"/>
    </row>
    <row r="258" spans="57:58" x14ac:dyDescent="0.3">
      <c r="BE258" s="35"/>
      <c r="BF258" s="19"/>
    </row>
    <row r="259" spans="57:58" x14ac:dyDescent="0.3">
      <c r="BE259" s="35"/>
      <c r="BF259" s="19"/>
    </row>
    <row r="260" spans="57:58" x14ac:dyDescent="0.3">
      <c r="BE260" s="35"/>
      <c r="BF260" s="19"/>
    </row>
    <row r="261" spans="57:58" x14ac:dyDescent="0.3">
      <c r="BE261" s="35"/>
      <c r="BF261" s="19"/>
    </row>
    <row r="262" spans="57:58" x14ac:dyDescent="0.3">
      <c r="BE262" s="35"/>
      <c r="BF262" s="19"/>
    </row>
    <row r="263" spans="57:58" x14ac:dyDescent="0.3">
      <c r="BE263" s="35"/>
      <c r="BF263" s="19"/>
    </row>
    <row r="264" spans="57:58" x14ac:dyDescent="0.3">
      <c r="BE264" s="35"/>
      <c r="BF264" s="19"/>
    </row>
    <row r="265" spans="57:58" x14ac:dyDescent="0.3">
      <c r="BE265" s="35"/>
      <c r="BF265" s="19"/>
    </row>
    <row r="266" spans="57:58" x14ac:dyDescent="0.3">
      <c r="BE266" s="35"/>
      <c r="BF266" s="19"/>
    </row>
    <row r="267" spans="57:58" x14ac:dyDescent="0.3">
      <c r="BE267" s="35"/>
      <c r="BF267" s="19"/>
    </row>
    <row r="268" spans="57:58" x14ac:dyDescent="0.3">
      <c r="BE268" s="35"/>
      <c r="BF268" s="19"/>
    </row>
    <row r="269" spans="57:58" x14ac:dyDescent="0.3">
      <c r="BE269" s="35"/>
      <c r="BF269" s="19"/>
    </row>
    <row r="270" spans="57:58" x14ac:dyDescent="0.3">
      <c r="BE270" s="35"/>
      <c r="BF270" s="19"/>
    </row>
    <row r="271" spans="57:58" x14ac:dyDescent="0.3">
      <c r="BE271" s="35"/>
      <c r="BF271" s="19"/>
    </row>
    <row r="272" spans="57:58" x14ac:dyDescent="0.3">
      <c r="BE272" s="35"/>
      <c r="BF272" s="19"/>
    </row>
    <row r="273" spans="57:58" x14ac:dyDescent="0.3">
      <c r="BE273" s="35"/>
      <c r="BF273" s="19"/>
    </row>
    <row r="274" spans="57:58" x14ac:dyDescent="0.3">
      <c r="BE274" s="35"/>
      <c r="BF274" s="19"/>
    </row>
    <row r="275" spans="57:58" x14ac:dyDescent="0.3">
      <c r="BE275" s="35"/>
      <c r="BF275" s="19"/>
    </row>
    <row r="276" spans="57:58" x14ac:dyDescent="0.3">
      <c r="BE276" s="35"/>
      <c r="BF276" s="19"/>
    </row>
    <row r="277" spans="57:58" x14ac:dyDescent="0.3">
      <c r="BE277" s="35"/>
      <c r="BF277" s="19"/>
    </row>
    <row r="278" spans="57:58" x14ac:dyDescent="0.3">
      <c r="BE278" s="35"/>
      <c r="BF278" s="19"/>
    </row>
    <row r="279" spans="57:58" x14ac:dyDescent="0.3">
      <c r="BE279" s="35"/>
      <c r="BF279" s="19"/>
    </row>
    <row r="280" spans="57:58" x14ac:dyDescent="0.3">
      <c r="BE280" s="35"/>
      <c r="BF280" s="19"/>
    </row>
    <row r="281" spans="57:58" x14ac:dyDescent="0.3">
      <c r="BE281" s="35"/>
      <c r="BF281" s="19"/>
    </row>
    <row r="282" spans="57:58" x14ac:dyDescent="0.3">
      <c r="BE282" s="35"/>
      <c r="BF282" s="19"/>
    </row>
    <row r="283" spans="57:58" x14ac:dyDescent="0.3">
      <c r="BE283" s="35"/>
      <c r="BF283" s="19"/>
    </row>
    <row r="284" spans="57:58" x14ac:dyDescent="0.3">
      <c r="BE284" s="35"/>
      <c r="BF284" s="19"/>
    </row>
    <row r="285" spans="57:58" x14ac:dyDescent="0.3">
      <c r="BE285" s="35"/>
      <c r="BF285" s="19"/>
    </row>
    <row r="286" spans="57:58" x14ac:dyDescent="0.3">
      <c r="BE286" s="35"/>
      <c r="BF286" s="19"/>
    </row>
    <row r="287" spans="57:58" x14ac:dyDescent="0.3">
      <c r="BE287" s="35"/>
      <c r="BF287" s="19"/>
    </row>
    <row r="288" spans="57:58" x14ac:dyDescent="0.3">
      <c r="BE288" s="35"/>
      <c r="BF288" s="19"/>
    </row>
    <row r="289" spans="57:58" x14ac:dyDescent="0.3">
      <c r="BE289" s="35"/>
      <c r="BF289" s="19"/>
    </row>
    <row r="290" spans="57:58" x14ac:dyDescent="0.3">
      <c r="BE290" s="35"/>
      <c r="BF290" s="19"/>
    </row>
    <row r="291" spans="57:58" x14ac:dyDescent="0.3">
      <c r="BE291" s="35"/>
      <c r="BF291" s="19"/>
    </row>
    <row r="292" spans="57:58" x14ac:dyDescent="0.3">
      <c r="BE292" s="35"/>
      <c r="BF292" s="19"/>
    </row>
    <row r="293" spans="57:58" x14ac:dyDescent="0.3">
      <c r="BE293" s="35"/>
      <c r="BF293" s="19"/>
    </row>
    <row r="294" spans="57:58" x14ac:dyDescent="0.3">
      <c r="BE294" s="35"/>
      <c r="BF294" s="19"/>
    </row>
    <row r="295" spans="57:58" x14ac:dyDescent="0.3">
      <c r="BE295" s="35"/>
      <c r="BF295" s="19"/>
    </row>
    <row r="296" spans="57:58" x14ac:dyDescent="0.3">
      <c r="BE296" s="35"/>
      <c r="BF296" s="19"/>
    </row>
    <row r="297" spans="57:58" x14ac:dyDescent="0.3">
      <c r="BE297" s="35"/>
      <c r="BF297" s="19"/>
    </row>
    <row r="298" spans="57:58" x14ac:dyDescent="0.3">
      <c r="BE298" s="35"/>
      <c r="BF298" s="19"/>
    </row>
    <row r="299" spans="57:58" x14ac:dyDescent="0.3">
      <c r="BE299" s="35"/>
      <c r="BF299" s="19"/>
    </row>
    <row r="300" spans="57:58" x14ac:dyDescent="0.3">
      <c r="BE300" s="35"/>
      <c r="BF300" s="19"/>
    </row>
    <row r="301" spans="57:58" x14ac:dyDescent="0.3">
      <c r="BE301" s="35"/>
      <c r="BF301" s="19"/>
    </row>
    <row r="302" spans="57:58" x14ac:dyDescent="0.3">
      <c r="BE302" s="35"/>
      <c r="BF302" s="19"/>
    </row>
    <row r="303" spans="57:58" x14ac:dyDescent="0.3">
      <c r="BE303" s="35"/>
      <c r="BF303" s="19"/>
    </row>
    <row r="304" spans="57:58" x14ac:dyDescent="0.3">
      <c r="BE304" s="35"/>
      <c r="BF304" s="19"/>
    </row>
    <row r="305" spans="57:58" x14ac:dyDescent="0.3">
      <c r="BE305" s="35"/>
      <c r="BF305" s="19"/>
    </row>
    <row r="306" spans="57:58" x14ac:dyDescent="0.3">
      <c r="BE306" s="35"/>
      <c r="BF306" s="19"/>
    </row>
    <row r="307" spans="57:58" x14ac:dyDescent="0.3">
      <c r="BE307" s="35"/>
      <c r="BF307" s="19"/>
    </row>
    <row r="308" spans="57:58" x14ac:dyDescent="0.3">
      <c r="BE308" s="35"/>
      <c r="BF308" s="19"/>
    </row>
    <row r="309" spans="57:58" x14ac:dyDescent="0.3">
      <c r="BE309" s="35"/>
      <c r="BF309" s="19"/>
    </row>
    <row r="310" spans="57:58" x14ac:dyDescent="0.3">
      <c r="BE310" s="35"/>
      <c r="BF310" s="19"/>
    </row>
    <row r="311" spans="57:58" x14ac:dyDescent="0.3">
      <c r="BE311" s="35"/>
      <c r="BF311" s="19"/>
    </row>
    <row r="312" spans="57:58" x14ac:dyDescent="0.3">
      <c r="BE312" s="35"/>
      <c r="BF312" s="19"/>
    </row>
    <row r="313" spans="57:58" x14ac:dyDescent="0.3">
      <c r="BE313" s="35"/>
      <c r="BF313" s="19"/>
    </row>
    <row r="314" spans="57:58" x14ac:dyDescent="0.3">
      <c r="BE314" s="35"/>
      <c r="BF314" s="19"/>
    </row>
    <row r="315" spans="57:58" x14ac:dyDescent="0.3">
      <c r="BE315" s="35"/>
      <c r="BF315" s="19"/>
    </row>
    <row r="316" spans="57:58" x14ac:dyDescent="0.3">
      <c r="BE316" s="35"/>
      <c r="BF316" s="19"/>
    </row>
    <row r="317" spans="57:58" x14ac:dyDescent="0.3">
      <c r="BE317" s="35"/>
      <c r="BF317" s="19"/>
    </row>
    <row r="318" spans="57:58" x14ac:dyDescent="0.3">
      <c r="BE318" s="35"/>
      <c r="BF318" s="19"/>
    </row>
    <row r="319" spans="57:58" x14ac:dyDescent="0.3">
      <c r="BE319" s="35"/>
      <c r="BF319" s="19"/>
    </row>
    <row r="320" spans="57:58" x14ac:dyDescent="0.3">
      <c r="BE320" s="35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5"/>
      <c r="BF333" s="19"/>
    </row>
    <row r="334" spans="57:58" x14ac:dyDescent="0.3">
      <c r="BE334" s="37"/>
      <c r="BF334" s="21"/>
    </row>
    <row r="335" spans="57:58" x14ac:dyDescent="0.3">
      <c r="BE335" s="37"/>
      <c r="BF335" s="21"/>
    </row>
    <row r="336" spans="57:58" x14ac:dyDescent="0.3">
      <c r="BE336" s="37"/>
      <c r="BF336" s="21"/>
    </row>
    <row r="337" spans="57:58" x14ac:dyDescent="0.3">
      <c r="BE337" s="37"/>
      <c r="BF337" s="21"/>
    </row>
    <row r="338" spans="57:58" x14ac:dyDescent="0.3">
      <c r="BE338" s="37"/>
      <c r="BF338" s="21"/>
    </row>
    <row r="339" spans="57:58" x14ac:dyDescent="0.3">
      <c r="BE339" s="37"/>
      <c r="BF339" s="21"/>
    </row>
    <row r="340" spans="57:58" x14ac:dyDescent="0.3">
      <c r="BE340" s="37"/>
      <c r="BF340" s="21"/>
    </row>
    <row r="341" spans="57:58" x14ac:dyDescent="0.3">
      <c r="BE341" s="37"/>
      <c r="BF341" s="21"/>
    </row>
    <row r="342" spans="57:58" x14ac:dyDescent="0.3">
      <c r="BE342" s="37"/>
      <c r="BF342" s="21"/>
    </row>
    <row r="343" spans="57:58" x14ac:dyDescent="0.3">
      <c r="BE343" s="37"/>
      <c r="BF343" s="21"/>
    </row>
    <row r="344" spans="57:58" x14ac:dyDescent="0.3">
      <c r="BE344" s="37"/>
      <c r="BF344" s="21"/>
    </row>
    <row r="345" spans="57:58" x14ac:dyDescent="0.3">
      <c r="BE345" s="37"/>
      <c r="BF345" s="21"/>
    </row>
    <row r="346" spans="57:58" x14ac:dyDescent="0.3">
      <c r="BE346" s="37"/>
      <c r="BF346" s="21"/>
    </row>
    <row r="347" spans="57:58" x14ac:dyDescent="0.3">
      <c r="BE347" s="37"/>
      <c r="BF347" s="21"/>
    </row>
    <row r="348" spans="57:58" x14ac:dyDescent="0.3">
      <c r="BE348" s="37"/>
      <c r="BF348" s="21"/>
    </row>
    <row r="349" spans="57:58" x14ac:dyDescent="0.3">
      <c r="BE349" s="37"/>
      <c r="BF349" s="21"/>
    </row>
    <row r="350" spans="57:58" x14ac:dyDescent="0.3">
      <c r="BE350" s="37"/>
      <c r="BF350" s="21"/>
    </row>
    <row r="351" spans="57:58" x14ac:dyDescent="0.3">
      <c r="BE351" s="37"/>
      <c r="BF351" s="21"/>
    </row>
    <row r="352" spans="57:58" x14ac:dyDescent="0.3">
      <c r="BE352" s="37"/>
      <c r="BF352" s="21"/>
    </row>
    <row r="353" spans="57:58" x14ac:dyDescent="0.3">
      <c r="BE353" s="37"/>
      <c r="BF353" s="21"/>
    </row>
    <row r="354" spans="57:58" x14ac:dyDescent="0.3">
      <c r="BE354" s="37"/>
      <c r="BF354" s="21"/>
    </row>
    <row r="355" spans="57:58" x14ac:dyDescent="0.3">
      <c r="BE355" s="37"/>
      <c r="BF355" s="21"/>
    </row>
    <row r="356" spans="57:58" x14ac:dyDescent="0.3">
      <c r="BE356" s="37"/>
      <c r="BF356" s="21"/>
    </row>
    <row r="357" spans="57:58" x14ac:dyDescent="0.3">
      <c r="BE357" s="37"/>
      <c r="BF357" s="21"/>
    </row>
    <row r="358" spans="57:58" x14ac:dyDescent="0.3">
      <c r="BE358" s="37"/>
      <c r="BF358" s="21"/>
    </row>
    <row r="359" spans="57:58" x14ac:dyDescent="0.3">
      <c r="BE359" s="37"/>
      <c r="BF359" s="21"/>
    </row>
    <row r="360" spans="57:58" x14ac:dyDescent="0.3">
      <c r="BE360" s="37"/>
      <c r="BF360" s="21"/>
    </row>
    <row r="361" spans="57:58" x14ac:dyDescent="0.3">
      <c r="BE361" s="37"/>
      <c r="BF361" s="21"/>
    </row>
    <row r="362" spans="57:58" x14ac:dyDescent="0.3">
      <c r="BE362" s="37"/>
      <c r="BF362" s="21"/>
    </row>
    <row r="363" spans="57:58" x14ac:dyDescent="0.3">
      <c r="BE363" s="37"/>
      <c r="BF363" s="21"/>
    </row>
    <row r="364" spans="57:58" x14ac:dyDescent="0.3">
      <c r="BE364" s="37"/>
      <c r="BF364" s="21"/>
    </row>
    <row r="365" spans="57:58" x14ac:dyDescent="0.3">
      <c r="BE365" s="37"/>
      <c r="BF365" s="21"/>
    </row>
    <row r="366" spans="57:58" x14ac:dyDescent="0.3">
      <c r="BE366" s="37"/>
      <c r="BF366" s="21"/>
    </row>
    <row r="367" spans="57:58" x14ac:dyDescent="0.3">
      <c r="BE367" s="37"/>
      <c r="BF367" s="21"/>
    </row>
  </sheetData>
  <autoFilter ref="A4:BG126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H9" sqref="H9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95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45016</v>
      </c>
      <c r="D7" s="155">
        <v>45046</v>
      </c>
      <c r="E7" s="155">
        <v>45077</v>
      </c>
      <c r="F7" s="155">
        <v>45107</v>
      </c>
      <c r="G7" s="155">
        <v>45138</v>
      </c>
      <c r="H7" s="155">
        <v>45169</v>
      </c>
      <c r="I7" s="155">
        <v>45199</v>
      </c>
      <c r="J7" s="155">
        <v>45230</v>
      </c>
      <c r="K7" s="155">
        <v>45260</v>
      </c>
      <c r="L7" s="155">
        <v>45291</v>
      </c>
      <c r="M7" s="155">
        <v>45322</v>
      </c>
      <c r="N7" s="156">
        <v>45350</v>
      </c>
      <c r="O7" s="155">
        <v>45382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5" t="s">
        <v>42</v>
      </c>
      <c r="C9" s="252">
        <v>737.39</v>
      </c>
      <c r="D9" s="256">
        <v>6175.15</v>
      </c>
      <c r="E9" s="256">
        <v>4637.47</v>
      </c>
      <c r="F9" s="256">
        <v>3520.79</v>
      </c>
      <c r="G9" s="337">
        <v>2128.5500000000002</v>
      </c>
      <c r="H9" s="252">
        <v>2838.35</v>
      </c>
      <c r="I9" s="252"/>
      <c r="J9" s="252"/>
      <c r="K9" s="252"/>
      <c r="L9" s="252"/>
      <c r="M9" s="252"/>
      <c r="N9" s="252"/>
      <c r="O9" s="252">
        <v>737.39</v>
      </c>
      <c r="Q9" s="152"/>
    </row>
    <row r="10" spans="1:19" s="159" customFormat="1" ht="15.75" customHeight="1" x14ac:dyDescent="0.25">
      <c r="B10" s="160" t="s">
        <v>43</v>
      </c>
      <c r="C10" s="253">
        <v>74227.23</v>
      </c>
      <c r="D10" s="161">
        <v>74274.210000000006</v>
      </c>
      <c r="E10" s="161">
        <v>74316.429999999993</v>
      </c>
      <c r="F10" s="161">
        <v>73799.350000000006</v>
      </c>
      <c r="G10" s="338">
        <v>74298.95</v>
      </c>
      <c r="H10" s="162">
        <v>444.48</v>
      </c>
      <c r="I10" s="162"/>
      <c r="J10" s="162"/>
      <c r="K10" s="162"/>
      <c r="L10" s="162"/>
      <c r="M10" s="162"/>
      <c r="N10" s="162"/>
      <c r="O10" s="253">
        <v>74227.23</v>
      </c>
      <c r="Q10" s="152"/>
    </row>
    <row r="11" spans="1:19" s="159" customFormat="1" ht="15.75" customHeight="1" x14ac:dyDescent="0.25">
      <c r="B11" s="163" t="s">
        <v>44</v>
      </c>
      <c r="C11" s="253">
        <v>6913.29</v>
      </c>
      <c r="D11" s="161">
        <v>6833.29</v>
      </c>
      <c r="E11" s="161">
        <v>6231.51</v>
      </c>
      <c r="F11" s="161">
        <v>5961.51</v>
      </c>
      <c r="G11" s="338">
        <v>4073.31</v>
      </c>
      <c r="H11" s="162">
        <v>3978.31</v>
      </c>
      <c r="I11" s="162"/>
      <c r="J11" s="162"/>
      <c r="K11" s="162"/>
      <c r="L11" s="162"/>
      <c r="M11" s="162"/>
      <c r="N11" s="162"/>
      <c r="O11" s="253">
        <v>6913.29</v>
      </c>
      <c r="Q11" s="152"/>
    </row>
    <row r="12" spans="1:19" s="159" customFormat="1" ht="15.75" customHeight="1" thickBot="1" x14ac:dyDescent="0.3">
      <c r="B12" s="163" t="s">
        <v>200</v>
      </c>
      <c r="C12" s="254">
        <v>443.04</v>
      </c>
      <c r="D12" s="161">
        <v>443.32</v>
      </c>
      <c r="E12" s="161">
        <v>443.57</v>
      </c>
      <c r="F12" s="161">
        <v>443.85</v>
      </c>
      <c r="G12" s="338">
        <v>444.15</v>
      </c>
      <c r="H12" s="162">
        <v>74226.75</v>
      </c>
      <c r="I12" s="162"/>
      <c r="J12" s="162"/>
      <c r="K12" s="162"/>
      <c r="L12" s="162"/>
      <c r="M12" s="162"/>
      <c r="N12" s="162"/>
      <c r="O12" s="254">
        <v>443.04</v>
      </c>
      <c r="Q12" s="152"/>
    </row>
    <row r="13" spans="1:19" s="152" customFormat="1" ht="15.75" customHeight="1" thickBot="1" x14ac:dyDescent="0.3">
      <c r="B13" s="164" t="s">
        <v>0</v>
      </c>
      <c r="C13" s="165">
        <f>SUM(C9:C12)</f>
        <v>82320.949999999983</v>
      </c>
      <c r="D13" s="165">
        <f t="shared" ref="D13:O13" si="0">SUM(D9:D12)</f>
        <v>87725.97</v>
      </c>
      <c r="E13" s="165">
        <f t="shared" si="0"/>
        <v>85628.98</v>
      </c>
      <c r="F13" s="165">
        <f t="shared" si="0"/>
        <v>83725.5</v>
      </c>
      <c r="G13" s="165">
        <f t="shared" si="0"/>
        <v>80944.959999999992</v>
      </c>
      <c r="H13" s="165">
        <f t="shared" si="0"/>
        <v>81487.89</v>
      </c>
      <c r="I13" s="165">
        <f t="shared" si="0"/>
        <v>0</v>
      </c>
      <c r="J13" s="165">
        <f t="shared" si="0"/>
        <v>0</v>
      </c>
      <c r="K13" s="165">
        <f t="shared" si="0"/>
        <v>0</v>
      </c>
      <c r="L13" s="165">
        <f t="shared" si="0"/>
        <v>0</v>
      </c>
      <c r="M13" s="165">
        <f t="shared" si="0"/>
        <v>0</v>
      </c>
      <c r="N13" s="165">
        <f t="shared" si="0"/>
        <v>0</v>
      </c>
      <c r="O13" s="165">
        <f t="shared" si="0"/>
        <v>82320.949999999983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49056.169999999991</v>
      </c>
      <c r="D16" s="174">
        <f t="shared" ref="D16:O16" si="1">D13-C13</f>
        <v>5405.0200000000186</v>
      </c>
      <c r="E16" s="174">
        <f t="shared" si="1"/>
        <v>-2096.9900000000052</v>
      </c>
      <c r="F16" s="174">
        <f t="shared" si="1"/>
        <v>-1903.4799999999959</v>
      </c>
      <c r="G16" s="174">
        <f t="shared" si="1"/>
        <v>-2780.5400000000081</v>
      </c>
      <c r="H16" s="174">
        <f t="shared" si="1"/>
        <v>542.93000000000757</v>
      </c>
      <c r="I16" s="174">
        <f>I13-H13</f>
        <v>-81487.89</v>
      </c>
      <c r="J16" s="174">
        <f>J13-I13</f>
        <v>0</v>
      </c>
      <c r="K16" s="174">
        <f>K13-J13</f>
        <v>0</v>
      </c>
      <c r="L16" s="174">
        <f t="shared" si="1"/>
        <v>0</v>
      </c>
      <c r="M16" s="174">
        <f t="shared" si="1"/>
        <v>0</v>
      </c>
      <c r="N16" s="174">
        <f t="shared" si="1"/>
        <v>0</v>
      </c>
      <c r="O16" s="174">
        <f t="shared" si="1"/>
        <v>82320.949999999983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185.4</v>
      </c>
      <c r="D19" s="180">
        <f>receiptsandpayment!BF23</f>
        <v>7014.69</v>
      </c>
      <c r="E19" s="180">
        <f>receiptsandpayment!BF37</f>
        <v>42.47</v>
      </c>
      <c r="F19" s="180">
        <f>receiptsandpayment!BF48</f>
        <v>217.57</v>
      </c>
      <c r="G19" s="180">
        <f>receiptsandpayment!BF67</f>
        <v>877.5</v>
      </c>
      <c r="H19" s="180">
        <f>receiptsandpayment!BF80</f>
        <v>1496.75</v>
      </c>
      <c r="I19" s="180">
        <f>receiptsandpayment!BF115</f>
        <v>0</v>
      </c>
      <c r="J19" s="180">
        <f>receiptsandpayment!BF143</f>
        <v>0</v>
      </c>
      <c r="K19" s="180">
        <f>receiptsandpayment!BF170</f>
        <v>0</v>
      </c>
      <c r="L19" s="180">
        <f>receiptsandpayment!BF183</f>
        <v>0</v>
      </c>
      <c r="M19" s="180">
        <f>receiptsandpayment!BF198</f>
        <v>0</v>
      </c>
      <c r="N19" s="180">
        <f>receiptsandpayment!BF207</f>
        <v>0</v>
      </c>
      <c r="O19" s="180">
        <f>receiptsandpayment!BF219</f>
        <v>0</v>
      </c>
      <c r="P19" s="173"/>
    </row>
    <row r="20" spans="2:18" s="159" customFormat="1" ht="15.75" customHeight="1" x14ac:dyDescent="0.25">
      <c r="B20" s="181" t="s">
        <v>7</v>
      </c>
      <c r="C20" s="182">
        <v>2116.0499999999997</v>
      </c>
      <c r="D20" s="183">
        <f>receiptsandpayment!BE23</f>
        <v>452.21999999999997</v>
      </c>
      <c r="E20" s="183">
        <f>receiptsandpayment!BE37</f>
        <v>1782.05</v>
      </c>
      <c r="F20" s="183">
        <f>receiptsandpayment!BE48</f>
        <v>1913.8999999999999</v>
      </c>
      <c r="G20" s="183">
        <f>receiptsandpayment!BE67</f>
        <v>3783.0400000000004</v>
      </c>
      <c r="H20" s="183">
        <f>receiptsandpayment!BE80</f>
        <v>988.81999999999994</v>
      </c>
      <c r="I20" s="183">
        <f>receiptsandpayment!BE115</f>
        <v>0</v>
      </c>
      <c r="J20" s="183">
        <f>receiptsandpayment!BE143</f>
        <v>0</v>
      </c>
      <c r="K20" s="183">
        <f>receiptsandpayment!BE170</f>
        <v>0</v>
      </c>
      <c r="L20" s="183">
        <f>receiptsandpayment!BE183</f>
        <v>0</v>
      </c>
      <c r="M20" s="183">
        <f>receiptsandpayment!BE198</f>
        <v>0</v>
      </c>
      <c r="N20" s="183">
        <f>receiptsandpayment!BE207</f>
        <v>0</v>
      </c>
      <c r="O20" s="182">
        <f>receiptsandpayment!BE219</f>
        <v>0</v>
      </c>
      <c r="P20" s="173"/>
    </row>
    <row r="21" spans="2:18" s="152" customFormat="1" ht="15.75" customHeight="1" thickBot="1" x14ac:dyDescent="0.3">
      <c r="B21" s="184" t="s">
        <v>4</v>
      </c>
      <c r="C21" s="185">
        <f>C19-C20</f>
        <v>-1930.6499999999996</v>
      </c>
      <c r="D21" s="185">
        <f>D19-D20</f>
        <v>6562.4699999999993</v>
      </c>
      <c r="E21" s="185">
        <f t="shared" ref="E21:O21" si="2">E19-E20</f>
        <v>-1739.58</v>
      </c>
      <c r="F21" s="185">
        <f t="shared" si="2"/>
        <v>-1696.33</v>
      </c>
      <c r="G21" s="185">
        <f t="shared" si="2"/>
        <v>-2905.5400000000004</v>
      </c>
      <c r="H21" s="185">
        <f t="shared" si="2"/>
        <v>507.93000000000006</v>
      </c>
      <c r="I21" s="185">
        <f t="shared" si="2"/>
        <v>0</v>
      </c>
      <c r="J21" s="185">
        <f t="shared" si="2"/>
        <v>0</v>
      </c>
      <c r="K21" s="185">
        <f t="shared" si="2"/>
        <v>0</v>
      </c>
      <c r="L21" s="185">
        <f t="shared" si="2"/>
        <v>0</v>
      </c>
      <c r="M21" s="185">
        <f t="shared" si="2"/>
        <v>0</v>
      </c>
      <c r="N21" s="185">
        <f t="shared" si="2"/>
        <v>0</v>
      </c>
      <c r="O21" s="185">
        <f t="shared" si="2"/>
        <v>0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f>C16-C21</f>
        <v>50986.819999999992</v>
      </c>
      <c r="D25" s="192">
        <f t="shared" ref="D25:O25" si="3">D16-D21</f>
        <v>-1157.4499999999807</v>
      </c>
      <c r="E25" s="192">
        <f t="shared" si="3"/>
        <v>-357.41000000000531</v>
      </c>
      <c r="F25" s="192">
        <f t="shared" si="3"/>
        <v>-207.149999999996</v>
      </c>
      <c r="G25" s="192">
        <f t="shared" si="3"/>
        <v>124.99999999999227</v>
      </c>
      <c r="H25" s="192">
        <f t="shared" si="3"/>
        <v>35.000000000007503</v>
      </c>
      <c r="I25" s="192">
        <f t="shared" si="3"/>
        <v>-81487.89</v>
      </c>
      <c r="J25" s="192">
        <f t="shared" si="3"/>
        <v>0</v>
      </c>
      <c r="K25" s="192">
        <f t="shared" si="3"/>
        <v>0</v>
      </c>
      <c r="L25" s="192">
        <f t="shared" si="3"/>
        <v>0</v>
      </c>
      <c r="M25" s="192">
        <f t="shared" si="3"/>
        <v>0</v>
      </c>
      <c r="N25" s="192">
        <f t="shared" si="3"/>
        <v>0</v>
      </c>
      <c r="O25" s="192">
        <f t="shared" si="3"/>
        <v>82320.949999999983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104</v>
      </c>
      <c r="C28" s="211" t="s">
        <v>153</v>
      </c>
      <c r="D28" s="207" t="s">
        <v>196</v>
      </c>
      <c r="E28" s="207" t="s">
        <v>223</v>
      </c>
      <c r="F28" s="207" t="s">
        <v>235</v>
      </c>
      <c r="G28" s="207" t="s">
        <v>253</v>
      </c>
      <c r="H28" s="207" t="s">
        <v>263</v>
      </c>
      <c r="I28" s="207"/>
      <c r="J28" s="207"/>
      <c r="K28" s="210"/>
      <c r="L28" s="211"/>
      <c r="M28" s="211"/>
      <c r="N28" s="211"/>
      <c r="O28" s="211"/>
    </row>
    <row r="29" spans="2:18" s="166" customFormat="1" ht="15" customHeight="1" x14ac:dyDescent="0.25">
      <c r="B29" s="194" t="s">
        <v>2</v>
      </c>
      <c r="C29" s="194">
        <v>1721.8</v>
      </c>
      <c r="D29" s="194">
        <v>1315.85</v>
      </c>
      <c r="E29" s="166">
        <v>561.41</v>
      </c>
      <c r="F29" s="194">
        <v>239</v>
      </c>
      <c r="G29" s="194">
        <v>25</v>
      </c>
      <c r="H29" s="194">
        <v>95</v>
      </c>
      <c r="I29" s="194"/>
      <c r="J29" s="194"/>
      <c r="K29" s="195"/>
      <c r="L29" s="195"/>
      <c r="M29" s="196"/>
      <c r="N29" s="196"/>
      <c r="O29" s="194"/>
    </row>
    <row r="30" spans="2:18" ht="111" customHeight="1" x14ac:dyDescent="0.25">
      <c r="B30" s="154" t="s">
        <v>105</v>
      </c>
      <c r="C30" s="218" t="s">
        <v>198</v>
      </c>
      <c r="D30" s="218" t="s">
        <v>254</v>
      </c>
      <c r="E30" s="207" t="s">
        <v>255</v>
      </c>
      <c r="F30" s="218" t="s">
        <v>236</v>
      </c>
      <c r="G30" s="218" t="s">
        <v>264</v>
      </c>
      <c r="H30" s="218" t="s">
        <v>262</v>
      </c>
      <c r="I30" s="218"/>
      <c r="J30" s="220"/>
      <c r="K30" s="260"/>
      <c r="L30" s="211"/>
      <c r="M30" s="260"/>
      <c r="N30" s="211"/>
      <c r="O30" s="218"/>
      <c r="P30" s="173"/>
      <c r="R30" s="173"/>
    </row>
    <row r="31" spans="2:18" s="166" customFormat="1" ht="15.75" customHeight="1" x14ac:dyDescent="0.25">
      <c r="B31" s="194" t="s">
        <v>2</v>
      </c>
      <c r="C31" s="194">
        <v>1341.25</v>
      </c>
      <c r="D31" s="166">
        <v>218.8</v>
      </c>
      <c r="E31" s="194">
        <v>264.39999999999998</v>
      </c>
      <c r="F31" s="194">
        <v>31.85</v>
      </c>
      <c r="G31" s="194">
        <v>150</v>
      </c>
      <c r="H31" s="194">
        <v>130</v>
      </c>
      <c r="I31" s="194"/>
      <c r="J31" s="195"/>
      <c r="K31" s="195"/>
      <c r="L31" s="196"/>
      <c r="M31" s="196"/>
      <c r="N31" s="194"/>
      <c r="O31" s="194"/>
    </row>
    <row r="32" spans="2:18" s="199" customFormat="1" ht="23" x14ac:dyDescent="0.25">
      <c r="B32" s="197" t="s">
        <v>5</v>
      </c>
      <c r="C32" s="198">
        <f>C31-C29</f>
        <v>-380.54999999999995</v>
      </c>
      <c r="D32" s="198">
        <f t="shared" ref="D32:I32" si="4">D31-D29</f>
        <v>-1097.05</v>
      </c>
      <c r="E32" s="198">
        <f t="shared" si="4"/>
        <v>-297.01</v>
      </c>
      <c r="F32" s="198">
        <f t="shared" si="4"/>
        <v>-207.15</v>
      </c>
      <c r="G32" s="198">
        <f t="shared" si="4"/>
        <v>125</v>
      </c>
      <c r="H32" s="198">
        <f t="shared" si="4"/>
        <v>35</v>
      </c>
      <c r="I32" s="198">
        <f t="shared" si="4"/>
        <v>0</v>
      </c>
      <c r="J32" s="198">
        <f t="shared" ref="J32:O32" si="5">J31-J29</f>
        <v>0</v>
      </c>
      <c r="K32" s="198">
        <f t="shared" si="5"/>
        <v>0</v>
      </c>
      <c r="L32" s="198">
        <f t="shared" si="5"/>
        <v>0</v>
      </c>
      <c r="M32" s="198">
        <f t="shared" si="5"/>
        <v>0</v>
      </c>
      <c r="N32" s="198">
        <f t="shared" si="5"/>
        <v>0</v>
      </c>
      <c r="O32" s="198">
        <f t="shared" si="5"/>
        <v>0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7"/>
  <sheetViews>
    <sheetView topLeftCell="B1" zoomScaleNormal="100" workbookViewId="0">
      <pane ySplit="6" topLeftCell="A82" activePane="bottomLeft" state="frozen"/>
      <selection pane="bottomLeft" activeCell="K93" sqref="K93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170</v>
      </c>
      <c r="I5" s="212" t="s">
        <v>170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169</v>
      </c>
    </row>
    <row r="7" spans="1:9" s="105" customFormat="1" ht="13.5" customHeight="1" x14ac:dyDescent="0.3">
      <c r="A7" s="308"/>
      <c r="B7" s="307" t="s">
        <v>57</v>
      </c>
      <c r="C7" s="104"/>
      <c r="D7" s="104"/>
      <c r="E7" s="104"/>
      <c r="F7" s="104"/>
      <c r="G7" s="104"/>
      <c r="H7" s="104">
        <v>82320.95</v>
      </c>
      <c r="I7" s="104">
        <f>SUM(I90:I93)</f>
        <v>81487.89</v>
      </c>
    </row>
    <row r="8" spans="1:9" s="105" customFormat="1" ht="13.5" customHeight="1" x14ac:dyDescent="0.3">
      <c r="A8" s="308"/>
      <c r="B8" s="103" t="s">
        <v>26</v>
      </c>
      <c r="C8" s="104"/>
      <c r="D8" s="104"/>
      <c r="E8" s="104"/>
      <c r="F8" s="104"/>
      <c r="G8" s="104"/>
      <c r="H8" s="104">
        <v>2002.81</v>
      </c>
      <c r="I8" s="104">
        <f>I95</f>
        <v>440.8</v>
      </c>
    </row>
    <row r="9" spans="1:9" s="105" customFormat="1" ht="13.5" customHeight="1" x14ac:dyDescent="0.3">
      <c r="A9" s="308"/>
      <c r="B9" s="103" t="s">
        <v>58</v>
      </c>
      <c r="C9" s="104"/>
      <c r="D9" s="104"/>
      <c r="E9" s="104"/>
      <c r="F9" s="104"/>
      <c r="G9" s="104"/>
      <c r="H9" s="104">
        <f>SUM(H7-H8)</f>
        <v>80318.14</v>
      </c>
      <c r="I9" s="104">
        <f>SUM(I7-I8)</f>
        <v>81047.09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2" t="s">
        <v>202</v>
      </c>
      <c r="B12" s="288" t="s">
        <v>1</v>
      </c>
      <c r="C12" s="289"/>
      <c r="D12" s="290"/>
      <c r="E12" s="290"/>
      <c r="F12" s="290"/>
      <c r="G12" s="290"/>
      <c r="H12" s="290">
        <v>10935</v>
      </c>
      <c r="I12" s="290">
        <f>receiptsandpayment!I246</f>
        <v>5467.5</v>
      </c>
    </row>
    <row r="13" spans="1:9" x14ac:dyDescent="0.25">
      <c r="A13" s="287"/>
      <c r="B13" s="288" t="s">
        <v>49</v>
      </c>
      <c r="C13" s="289"/>
      <c r="D13" s="290"/>
      <c r="E13" s="290"/>
      <c r="F13" s="290"/>
      <c r="G13" s="290"/>
      <c r="H13" s="290">
        <v>1184</v>
      </c>
      <c r="I13" s="290">
        <f>receiptsandpayment!J246</f>
        <v>1329.93</v>
      </c>
    </row>
    <row r="14" spans="1:9" x14ac:dyDescent="0.25">
      <c r="A14" s="287"/>
      <c r="B14" s="288" t="s">
        <v>51</v>
      </c>
      <c r="C14" s="289"/>
      <c r="D14" s="290"/>
      <c r="E14" s="290"/>
      <c r="F14" s="290"/>
      <c r="G14" s="290"/>
      <c r="H14" s="290">
        <v>0</v>
      </c>
      <c r="I14" s="290">
        <f>receiptsandpayment!K246</f>
        <v>1.4400000000000002</v>
      </c>
    </row>
    <row r="15" spans="1:9" x14ac:dyDescent="0.25">
      <c r="A15" s="287"/>
      <c r="B15" s="288" t="s">
        <v>53</v>
      </c>
      <c r="C15" s="291"/>
      <c r="D15" s="290"/>
      <c r="E15" s="290"/>
      <c r="F15" s="290"/>
      <c r="G15" s="290"/>
      <c r="H15" s="290">
        <v>150</v>
      </c>
      <c r="I15" s="290">
        <f>receiptsandpayment!L246</f>
        <v>0</v>
      </c>
    </row>
    <row r="16" spans="1:9" x14ac:dyDescent="0.25">
      <c r="A16" s="287"/>
      <c r="B16" s="288" t="s">
        <v>106</v>
      </c>
      <c r="C16" s="289"/>
      <c r="D16" s="290"/>
      <c r="E16" s="290"/>
      <c r="F16" s="290"/>
      <c r="G16" s="290"/>
      <c r="H16" s="290">
        <v>0</v>
      </c>
      <c r="I16" s="290">
        <f>receiptsandpayment!M246</f>
        <v>0</v>
      </c>
    </row>
    <row r="17" spans="1:9" x14ac:dyDescent="0.25">
      <c r="A17" s="287"/>
      <c r="B17" s="288" t="s">
        <v>30</v>
      </c>
      <c r="C17" s="289"/>
      <c r="D17" s="290"/>
      <c r="E17" s="290"/>
      <c r="F17" s="290"/>
      <c r="G17" s="290"/>
      <c r="H17" s="290">
        <v>1000</v>
      </c>
      <c r="I17" s="290">
        <f>receiptsandpayment!N246</f>
        <v>1314.3</v>
      </c>
    </row>
    <row r="18" spans="1:9" x14ac:dyDescent="0.25">
      <c r="A18" s="287"/>
      <c r="B18" s="288" t="s">
        <v>89</v>
      </c>
      <c r="C18" s="289"/>
      <c r="D18" s="290"/>
      <c r="E18" s="290"/>
      <c r="F18" s="290"/>
      <c r="G18" s="290"/>
      <c r="H18" s="290">
        <v>150</v>
      </c>
      <c r="I18" s="290">
        <f>receiptsandpayment!O246</f>
        <v>467.15999999999997</v>
      </c>
    </row>
    <row r="19" spans="1:9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receiptsandpayment!P246</f>
        <v>377.6</v>
      </c>
    </row>
    <row r="20" spans="1:9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receiptsandpayment!Q246</f>
        <v>0</v>
      </c>
    </row>
    <row r="21" spans="1:9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receiptsandpayment!R246</f>
        <v>241.63</v>
      </c>
    </row>
    <row r="22" spans="1:9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receiptsandpayment!S246</f>
        <v>0</v>
      </c>
    </row>
    <row r="23" spans="1:9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receiptsandpayment!T246</f>
        <v>0</v>
      </c>
    </row>
    <row r="24" spans="1:9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receiptsandpayment!U246</f>
        <v>449.42</v>
      </c>
    </row>
    <row r="25" spans="1:9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receiptsandpayment!V246</f>
        <v>0</v>
      </c>
    </row>
    <row r="26" spans="1:9" s="118" customFormat="1" ht="14" x14ac:dyDescent="0.3">
      <c r="A26" s="309"/>
      <c r="B26" s="309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9648.98</v>
      </c>
    </row>
    <row r="27" spans="1:9" ht="14" x14ac:dyDescent="0.3">
      <c r="A27" s="310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8580.33</v>
      </c>
    </row>
    <row r="28" spans="1:9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9" ht="13.5" thickBot="1" x14ac:dyDescent="0.35">
      <c r="A29" s="293"/>
      <c r="B29" s="294" t="s">
        <v>84</v>
      </c>
      <c r="C29" s="295"/>
      <c r="D29" s="296"/>
      <c r="E29" s="296"/>
      <c r="F29" s="296"/>
      <c r="G29" s="296"/>
      <c r="H29" s="296"/>
      <c r="I29" s="296"/>
    </row>
    <row r="30" spans="1:9" ht="13" thickBot="1" x14ac:dyDescent="0.3">
      <c r="A30" s="297"/>
      <c r="B30" s="298" t="s">
        <v>59</v>
      </c>
      <c r="C30" s="299"/>
      <c r="D30" s="296"/>
      <c r="E30" s="296"/>
      <c r="F30" s="296"/>
      <c r="G30" s="296"/>
      <c r="H30" s="296">
        <v>2901</v>
      </c>
      <c r="I30" s="296">
        <f>receiptsandpayment!W246</f>
        <v>1209.25</v>
      </c>
    </row>
    <row r="31" spans="1:9" ht="13" thickBot="1" x14ac:dyDescent="0.3">
      <c r="A31" s="297"/>
      <c r="B31" s="300" t="s">
        <v>29</v>
      </c>
      <c r="C31" s="301"/>
      <c r="D31" s="296"/>
      <c r="E31" s="296"/>
      <c r="F31" s="296"/>
      <c r="G31" s="296"/>
      <c r="H31" s="296">
        <v>725</v>
      </c>
      <c r="I31" s="296">
        <f>receiptsandpayment!X246</f>
        <v>421.05999999999995</v>
      </c>
    </row>
    <row r="32" spans="1:9" ht="13" thickBot="1" x14ac:dyDescent="0.3">
      <c r="A32" s="297"/>
      <c r="B32" s="300" t="s">
        <v>60</v>
      </c>
      <c r="C32" s="296"/>
      <c r="D32" s="296"/>
      <c r="E32" s="296"/>
      <c r="F32" s="296"/>
      <c r="G32" s="296"/>
      <c r="H32" s="296">
        <v>350</v>
      </c>
      <c r="I32" s="296">
        <f>receiptsandpayment!Y246</f>
        <v>302.03999999999996</v>
      </c>
    </row>
    <row r="33" spans="1:9" ht="13" thickBot="1" x14ac:dyDescent="0.3">
      <c r="A33" s="297"/>
      <c r="B33" s="300" t="s">
        <v>64</v>
      </c>
      <c r="C33" s="296"/>
      <c r="D33" s="296"/>
      <c r="E33" s="296"/>
      <c r="F33" s="296"/>
      <c r="G33" s="296"/>
      <c r="H33" s="296">
        <v>500</v>
      </c>
      <c r="I33" s="296">
        <f>receiptsandpayment!Z246</f>
        <v>0</v>
      </c>
    </row>
    <row r="34" spans="1:9" ht="13" thickBot="1" x14ac:dyDescent="0.3">
      <c r="A34" s="297"/>
      <c r="B34" s="300" t="s">
        <v>94</v>
      </c>
      <c r="C34" s="296"/>
      <c r="D34" s="296"/>
      <c r="E34" s="296"/>
      <c r="F34" s="296"/>
      <c r="G34" s="296"/>
      <c r="H34" s="296">
        <v>150</v>
      </c>
      <c r="I34" s="296">
        <f>receiptsandpayment!AA246</f>
        <v>64.84</v>
      </c>
    </row>
    <row r="35" spans="1:9" ht="13" thickBot="1" x14ac:dyDescent="0.3">
      <c r="A35" s="297"/>
      <c r="B35" s="300" t="s">
        <v>19</v>
      </c>
      <c r="C35" s="296"/>
      <c r="D35" s="296"/>
      <c r="E35" s="296"/>
      <c r="F35" s="296"/>
      <c r="G35" s="296"/>
      <c r="H35" s="296">
        <v>1800</v>
      </c>
      <c r="I35" s="296">
        <f>receiptsandpayment!AB246</f>
        <v>1535.05</v>
      </c>
    </row>
    <row r="36" spans="1:9" ht="13" thickBot="1" x14ac:dyDescent="0.3">
      <c r="A36" s="297"/>
      <c r="B36" s="300" t="s">
        <v>160</v>
      </c>
      <c r="C36" s="296"/>
      <c r="D36" s="296"/>
      <c r="E36" s="296"/>
      <c r="F36" s="296"/>
      <c r="G36" s="296"/>
      <c r="H36" s="296">
        <v>40</v>
      </c>
      <c r="I36" s="296">
        <f>receiptsandpayment!AC246</f>
        <v>0</v>
      </c>
    </row>
    <row r="37" spans="1:9" ht="13" thickBot="1" x14ac:dyDescent="0.3">
      <c r="A37" s="297"/>
      <c r="B37" s="300" t="s">
        <v>61</v>
      </c>
      <c r="C37" s="296"/>
      <c r="D37" s="296"/>
      <c r="E37" s="296"/>
      <c r="F37" s="296"/>
      <c r="G37" s="296"/>
      <c r="H37" s="296">
        <v>0</v>
      </c>
      <c r="I37" s="296">
        <f>receiptsandpayment!AD246</f>
        <v>0</v>
      </c>
    </row>
    <row r="38" spans="1:9" ht="13" thickBot="1" x14ac:dyDescent="0.3">
      <c r="A38" s="297"/>
      <c r="B38" s="300" t="s">
        <v>62</v>
      </c>
      <c r="C38" s="296"/>
      <c r="D38" s="296"/>
      <c r="E38" s="296"/>
      <c r="F38" s="296"/>
      <c r="G38" s="296"/>
      <c r="H38" s="296">
        <v>100</v>
      </c>
      <c r="I38" s="296">
        <f>receiptsandpayment!AE246</f>
        <v>99</v>
      </c>
    </row>
    <row r="39" spans="1:9" ht="13" thickBot="1" x14ac:dyDescent="0.3">
      <c r="A39" s="297"/>
      <c r="B39" s="300" t="s">
        <v>63</v>
      </c>
      <c r="C39" s="296"/>
      <c r="D39" s="296"/>
      <c r="E39" s="296"/>
      <c r="F39" s="296"/>
      <c r="G39" s="296"/>
      <c r="H39" s="296">
        <v>0</v>
      </c>
      <c r="I39" s="296">
        <f>receiptsandpayment!AF246</f>
        <v>0</v>
      </c>
    </row>
    <row r="40" spans="1:9" ht="13" thickBot="1" x14ac:dyDescent="0.3">
      <c r="A40" s="297"/>
      <c r="B40" s="300" t="s">
        <v>65</v>
      </c>
      <c r="C40" s="296"/>
      <c r="D40" s="296"/>
      <c r="E40" s="296"/>
      <c r="F40" s="296"/>
      <c r="G40" s="296"/>
      <c r="H40" s="296">
        <v>250</v>
      </c>
      <c r="I40" s="296">
        <f>receiptsandpayment!AG246</f>
        <v>0</v>
      </c>
    </row>
    <row r="41" spans="1:9" ht="13" thickBot="1" x14ac:dyDescent="0.3">
      <c r="A41" s="297"/>
      <c r="B41" s="300" t="s">
        <v>66</v>
      </c>
      <c r="C41" s="302"/>
      <c r="D41" s="302"/>
      <c r="E41" s="302"/>
      <c r="F41" s="302"/>
      <c r="G41" s="302"/>
      <c r="H41" s="296">
        <v>0</v>
      </c>
      <c r="I41" s="302">
        <f>receiptsandpayment!AH246</f>
        <v>0</v>
      </c>
    </row>
    <row r="42" spans="1:9" ht="13" thickBot="1" x14ac:dyDescent="0.3">
      <c r="A42" s="297"/>
      <c r="B42" s="300" t="s">
        <v>150</v>
      </c>
      <c r="C42" s="303"/>
      <c r="D42" s="303"/>
      <c r="E42" s="303"/>
      <c r="F42" s="303"/>
      <c r="G42" s="303"/>
      <c r="H42" s="296">
        <v>1184</v>
      </c>
      <c r="I42" s="303">
        <f>receiptsandpayment!AI246</f>
        <v>0</v>
      </c>
    </row>
    <row r="43" spans="1:9" ht="13" thickBot="1" x14ac:dyDescent="0.3">
      <c r="A43" s="297"/>
      <c r="B43" s="300" t="s">
        <v>161</v>
      </c>
      <c r="C43" s="304"/>
      <c r="D43" s="304"/>
      <c r="E43" s="304"/>
      <c r="F43" s="304"/>
      <c r="G43" s="304"/>
      <c r="H43" s="296">
        <v>500</v>
      </c>
      <c r="I43" s="304">
        <f>receiptsandpayment!AJ246</f>
        <v>0</v>
      </c>
    </row>
    <row r="44" spans="1:9" ht="13" thickBot="1" x14ac:dyDescent="0.3">
      <c r="A44" s="297"/>
      <c r="B44" s="305" t="s">
        <v>107</v>
      </c>
      <c r="C44" s="304"/>
      <c r="D44" s="304"/>
      <c r="E44" s="304"/>
      <c r="F44" s="304"/>
      <c r="G44" s="304"/>
      <c r="H44" s="304">
        <v>0</v>
      </c>
      <c r="I44" s="304">
        <f>receiptsandpayment!AK246</f>
        <v>0</v>
      </c>
    </row>
    <row r="45" spans="1:9" ht="13" thickBot="1" x14ac:dyDescent="0.3">
      <c r="A45" s="297"/>
      <c r="B45" s="300" t="s">
        <v>68</v>
      </c>
      <c r="C45" s="306"/>
      <c r="D45" s="304"/>
      <c r="E45" s="304"/>
      <c r="F45" s="304"/>
      <c r="G45" s="304"/>
      <c r="H45" s="304">
        <v>500</v>
      </c>
      <c r="I45" s="304">
        <f>receiptsandpayment!AL246</f>
        <v>0</v>
      </c>
    </row>
    <row r="46" spans="1:9" ht="13" thickBot="1" x14ac:dyDescent="0.3">
      <c r="A46" s="297"/>
      <c r="B46" s="300" t="s">
        <v>162</v>
      </c>
      <c r="C46" s="296"/>
      <c r="D46" s="304"/>
      <c r="E46" s="304"/>
      <c r="F46" s="304"/>
      <c r="G46" s="304"/>
      <c r="H46" s="304">
        <v>200</v>
      </c>
      <c r="I46" s="304">
        <f>receiptsandpayment!AM246</f>
        <v>0</v>
      </c>
    </row>
    <row r="47" spans="1:9" ht="13" thickBot="1" x14ac:dyDescent="0.3">
      <c r="A47" s="297"/>
      <c r="B47" s="300" t="s">
        <v>163</v>
      </c>
      <c r="C47" s="302"/>
      <c r="D47" s="302"/>
      <c r="E47" s="302"/>
      <c r="F47" s="302"/>
      <c r="G47" s="302"/>
      <c r="H47" s="296">
        <v>500</v>
      </c>
      <c r="I47" s="302">
        <f>receiptsandpayment!AN246</f>
        <v>630</v>
      </c>
    </row>
    <row r="48" spans="1:9" ht="13" thickBot="1" x14ac:dyDescent="0.3">
      <c r="A48" s="297"/>
      <c r="B48" s="300" t="s">
        <v>99</v>
      </c>
      <c r="C48" s="302"/>
      <c r="D48" s="302"/>
      <c r="E48" s="302"/>
      <c r="F48" s="302"/>
      <c r="G48" s="302"/>
      <c r="H48" s="296">
        <v>1000</v>
      </c>
      <c r="I48" s="302">
        <f>receiptsandpayment!AO246</f>
        <v>0</v>
      </c>
    </row>
    <row r="49" spans="1:9" ht="13" thickBot="1" x14ac:dyDescent="0.3">
      <c r="A49" s="297"/>
      <c r="B49" s="300" t="s">
        <v>98</v>
      </c>
      <c r="C49" s="302"/>
      <c r="D49" s="302"/>
      <c r="E49" s="302"/>
      <c r="F49" s="302"/>
      <c r="G49" s="302"/>
      <c r="H49" s="296">
        <v>15</v>
      </c>
      <c r="I49" s="302">
        <f>receiptsandpayment!AP246</f>
        <v>0</v>
      </c>
    </row>
    <row r="50" spans="1:9" ht="13" thickBot="1" x14ac:dyDescent="0.3">
      <c r="A50" s="297"/>
      <c r="B50" s="300" t="s">
        <v>234</v>
      </c>
      <c r="C50" s="296"/>
      <c r="D50" s="302"/>
      <c r="E50" s="302"/>
      <c r="F50" s="302"/>
      <c r="G50" s="302"/>
      <c r="H50" s="296"/>
      <c r="I50" s="302">
        <f>receiptsandpayment!AQ246</f>
        <v>6.85</v>
      </c>
    </row>
    <row r="51" spans="1:9" ht="13" thickBot="1" x14ac:dyDescent="0.3">
      <c r="A51" s="297"/>
      <c r="B51" s="300" t="s">
        <v>20</v>
      </c>
      <c r="C51" s="301"/>
      <c r="D51" s="302"/>
      <c r="E51" s="302"/>
      <c r="F51" s="302"/>
      <c r="G51" s="302"/>
      <c r="H51" s="296">
        <v>0</v>
      </c>
      <c r="I51" s="302">
        <f>receiptsandpayment!AR246</f>
        <v>393</v>
      </c>
    </row>
    <row r="52" spans="1:9" ht="13.5" thickBot="1" x14ac:dyDescent="0.35">
      <c r="A52" s="131"/>
      <c r="B52" s="264" t="s">
        <v>167</v>
      </c>
      <c r="C52" s="125"/>
      <c r="D52" s="130"/>
      <c r="E52" s="130"/>
      <c r="F52" s="130"/>
      <c r="G52" s="130"/>
      <c r="H52" s="130"/>
      <c r="I52" s="130"/>
    </row>
    <row r="53" spans="1:9" ht="13.5" thickBot="1" x14ac:dyDescent="0.35">
      <c r="A53" s="129" t="s">
        <v>36</v>
      </c>
      <c r="B53" s="262" t="s">
        <v>69</v>
      </c>
      <c r="C53" s="130"/>
      <c r="D53" s="130"/>
      <c r="E53" s="130"/>
      <c r="F53" s="130"/>
      <c r="G53" s="130"/>
      <c r="H53" s="130">
        <v>1000</v>
      </c>
      <c r="I53" s="130">
        <f>receiptsandpayment!AS246</f>
        <v>1213</v>
      </c>
    </row>
    <row r="54" spans="1:9" ht="13.5" thickBot="1" x14ac:dyDescent="0.35">
      <c r="A54" s="129"/>
      <c r="B54" s="262" t="s">
        <v>96</v>
      </c>
      <c r="C54" s="130"/>
      <c r="D54" s="130"/>
      <c r="E54" s="130"/>
      <c r="F54" s="130"/>
      <c r="G54" s="130"/>
      <c r="H54" s="130">
        <v>0</v>
      </c>
      <c r="I54" s="130">
        <f>receiptsandpayment!AT246</f>
        <v>1834</v>
      </c>
    </row>
    <row r="55" spans="1:9" ht="13.5" thickBot="1" x14ac:dyDescent="0.35">
      <c r="A55" s="129"/>
      <c r="B55" s="262" t="s">
        <v>100</v>
      </c>
      <c r="C55" s="130"/>
      <c r="D55" s="130"/>
      <c r="E55" s="130"/>
      <c r="F55" s="130"/>
      <c r="G55" s="130"/>
      <c r="H55" s="130">
        <v>40</v>
      </c>
      <c r="I55" s="130">
        <f>receiptsandpayment!AU246</f>
        <v>40</v>
      </c>
    </row>
    <row r="56" spans="1:9" ht="13" thickBot="1" x14ac:dyDescent="0.3">
      <c r="A56" s="131"/>
      <c r="B56" s="262" t="s">
        <v>70</v>
      </c>
      <c r="C56" s="130"/>
      <c r="D56" s="130"/>
      <c r="E56" s="130"/>
      <c r="F56" s="130"/>
      <c r="G56" s="130"/>
      <c r="H56" s="130">
        <v>1680</v>
      </c>
      <c r="I56" s="130">
        <f>receiptsandpayment!AV246</f>
        <v>670</v>
      </c>
    </row>
    <row r="57" spans="1:9" ht="12" customHeight="1" thickBot="1" x14ac:dyDescent="0.3">
      <c r="A57" s="123"/>
      <c r="B57" s="262" t="s">
        <v>71</v>
      </c>
      <c r="C57" s="128"/>
      <c r="D57" s="130"/>
      <c r="E57" s="130"/>
      <c r="F57" s="130"/>
      <c r="G57" s="130"/>
      <c r="H57" s="130">
        <v>100</v>
      </c>
      <c r="I57" s="130">
        <f>receiptsandpayment!AW246</f>
        <v>131</v>
      </c>
    </row>
    <row r="58" spans="1:9" ht="13.5" customHeight="1" thickBot="1" x14ac:dyDescent="0.35">
      <c r="A58" s="123"/>
      <c r="B58" s="265" t="s">
        <v>168</v>
      </c>
      <c r="C58" s="257"/>
      <c r="D58" s="133"/>
      <c r="E58" s="133"/>
      <c r="F58" s="133"/>
      <c r="G58" s="133"/>
      <c r="H58" s="133"/>
      <c r="I58" s="133"/>
    </row>
    <row r="59" spans="1:9" ht="13.5" thickBot="1" x14ac:dyDescent="0.35">
      <c r="A59" s="132" t="s">
        <v>35</v>
      </c>
      <c r="B59" s="263" t="s">
        <v>164</v>
      </c>
      <c r="C59" s="134"/>
      <c r="D59" s="133"/>
      <c r="E59" s="133"/>
      <c r="F59" s="133"/>
      <c r="G59" s="133"/>
      <c r="H59" s="133">
        <v>1500</v>
      </c>
      <c r="I59" s="133">
        <f>receiptsandpayment!AX246</f>
        <v>0</v>
      </c>
    </row>
    <row r="60" spans="1:9" ht="13.5" thickBot="1" x14ac:dyDescent="0.35">
      <c r="A60" s="132"/>
      <c r="B60" s="263" t="s">
        <v>129</v>
      </c>
      <c r="C60" s="231"/>
      <c r="D60" s="133"/>
      <c r="E60" s="133"/>
      <c r="F60" s="133"/>
      <c r="G60" s="133"/>
      <c r="H60" s="133">
        <v>2500</v>
      </c>
      <c r="I60" s="133">
        <f>receiptsandpayment!AY246</f>
        <v>0</v>
      </c>
    </row>
    <row r="61" spans="1:9" ht="13.5" thickBot="1" x14ac:dyDescent="0.35">
      <c r="A61" s="132"/>
      <c r="B61" s="263" t="s">
        <v>165</v>
      </c>
      <c r="C61" s="231"/>
      <c r="D61" s="133"/>
      <c r="E61" s="133"/>
      <c r="F61" s="133"/>
      <c r="G61" s="133"/>
      <c r="H61" s="133">
        <v>1600</v>
      </c>
      <c r="I61" s="133">
        <f>receiptsandpayment!AZ246</f>
        <v>0</v>
      </c>
    </row>
    <row r="62" spans="1:9" ht="13.5" thickBot="1" x14ac:dyDescent="0.35">
      <c r="A62" s="132"/>
      <c r="B62" s="263" t="s">
        <v>166</v>
      </c>
      <c r="C62" s="231"/>
      <c r="D62" s="133"/>
      <c r="E62" s="133"/>
      <c r="F62" s="133"/>
      <c r="G62" s="133"/>
      <c r="H62" s="133">
        <v>650</v>
      </c>
      <c r="I62" s="133">
        <f>receiptsandpayment!BA246</f>
        <v>0</v>
      </c>
    </row>
    <row r="63" spans="1:9" ht="13.5" thickBot="1" x14ac:dyDescent="0.35">
      <c r="A63" s="132"/>
      <c r="B63" s="263" t="s">
        <v>67</v>
      </c>
      <c r="C63" s="127"/>
      <c r="D63" s="133"/>
      <c r="E63" s="133"/>
      <c r="F63" s="133"/>
      <c r="G63" s="133"/>
      <c r="H63" s="133">
        <v>1000</v>
      </c>
      <c r="I63" s="133">
        <f>receiptsandpayment!BB246</f>
        <v>26.78</v>
      </c>
    </row>
    <row r="64" spans="1:9" ht="13.5" thickBot="1" x14ac:dyDescent="0.35">
      <c r="A64" s="132"/>
      <c r="B64" s="263" t="s">
        <v>27</v>
      </c>
      <c r="C64" s="124"/>
      <c r="D64" s="133"/>
      <c r="E64" s="133"/>
      <c r="F64" s="133"/>
      <c r="G64" s="133"/>
      <c r="H64" s="133">
        <v>200</v>
      </c>
      <c r="I64" s="133">
        <f>receiptsandpayment!BC246</f>
        <v>0</v>
      </c>
    </row>
    <row r="65" spans="1:9" ht="13" x14ac:dyDescent="0.3">
      <c r="A65" s="132"/>
      <c r="B65" s="336" t="s">
        <v>89</v>
      </c>
      <c r="C65" s="257"/>
      <c r="D65" s="231"/>
      <c r="E65" s="231"/>
      <c r="F65" s="231"/>
      <c r="G65" s="231"/>
      <c r="H65" s="231"/>
      <c r="I65" s="231">
        <f>receiptsandpayment!BD246</f>
        <v>344.15999999999997</v>
      </c>
    </row>
    <row r="66" spans="1:9" s="138" customFormat="1" ht="14" x14ac:dyDescent="0.3">
      <c r="A66" s="135"/>
      <c r="B66" s="136" t="s">
        <v>2</v>
      </c>
      <c r="C66" s="137"/>
      <c r="D66" s="137"/>
      <c r="E66" s="137"/>
      <c r="F66" s="137"/>
      <c r="G66" s="137"/>
      <c r="H66" s="137">
        <f>SUM(H30:H60)</f>
        <v>17535</v>
      </c>
      <c r="I66" s="137">
        <f>SUM(I30:I65)</f>
        <v>8920.0300000000007</v>
      </c>
    </row>
    <row r="67" spans="1:9" x14ac:dyDescent="0.25">
      <c r="A67" s="94"/>
      <c r="B67" s="97" t="s">
        <v>72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7265</v>
      </c>
      <c r="I67" s="107">
        <f>I66-I53-I56-I59</f>
        <v>7037.0300000000007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18" customFormat="1" ht="14" x14ac:dyDescent="0.3">
      <c r="A69" s="116"/>
      <c r="B69" s="140" t="s">
        <v>21</v>
      </c>
      <c r="C69" s="141">
        <f>C26-C66</f>
        <v>0</v>
      </c>
      <c r="D69" s="141"/>
      <c r="E69" s="141"/>
      <c r="F69" s="141"/>
      <c r="G69" s="141"/>
      <c r="H69" s="141">
        <f>H26-H66</f>
        <v>17239.75</v>
      </c>
      <c r="I69" s="141">
        <f>I26-I66</f>
        <v>728.94999999999891</v>
      </c>
    </row>
    <row r="70" spans="1:9" s="138" customFormat="1" ht="14" x14ac:dyDescent="0.3">
      <c r="A70" s="135"/>
      <c r="B70" s="135"/>
      <c r="C70" s="139"/>
      <c r="D70" s="139"/>
      <c r="E70" s="139"/>
      <c r="F70" s="139"/>
      <c r="G70" s="139"/>
      <c r="H70" s="139"/>
      <c r="I70" s="139"/>
    </row>
    <row r="71" spans="1:9" s="138" customFormat="1" ht="14" x14ac:dyDescent="0.3">
      <c r="A71" s="135"/>
      <c r="B71" s="142" t="s">
        <v>23</v>
      </c>
      <c r="C71" s="143"/>
      <c r="D71" s="143"/>
      <c r="E71" s="143"/>
      <c r="F71" s="143"/>
      <c r="G71" s="143"/>
      <c r="H71" s="143">
        <f>H9+H69</f>
        <v>97557.89</v>
      </c>
      <c r="I71" s="143">
        <f>H9+I69</f>
        <v>81047.09</v>
      </c>
    </row>
    <row r="72" spans="1:9" s="138" customFormat="1" ht="15.5" x14ac:dyDescent="0.35">
      <c r="A72" s="135"/>
      <c r="B72" s="144" t="s">
        <v>24</v>
      </c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/>
      <c r="C73" s="139"/>
      <c r="D73" s="139"/>
      <c r="E73" s="139"/>
      <c r="F73" s="139"/>
      <c r="G73" s="139"/>
      <c r="H73" s="139"/>
      <c r="I73" s="139"/>
    </row>
    <row r="74" spans="1:9" s="138" customFormat="1" ht="15.5" x14ac:dyDescent="0.35">
      <c r="A74" s="135"/>
      <c r="B74" s="144"/>
      <c r="C74" s="139"/>
      <c r="D74" s="139"/>
      <c r="E74" s="139"/>
      <c r="F74" s="139"/>
      <c r="G74" s="139"/>
      <c r="H74" s="139"/>
      <c r="I74" s="139"/>
    </row>
    <row r="75" spans="1:9" s="138" customFormat="1" ht="15.5" x14ac:dyDescent="0.35">
      <c r="A75" s="135"/>
      <c r="B75" s="144" t="s">
        <v>149</v>
      </c>
      <c r="C75" s="139"/>
      <c r="D75" s="213"/>
      <c r="E75" s="213"/>
      <c r="F75" s="213"/>
      <c r="G75" s="219"/>
      <c r="H75" s="213"/>
      <c r="I75" s="219">
        <v>128.94999999999999</v>
      </c>
    </row>
    <row r="76" spans="1:9" s="138" customFormat="1" ht="15.5" x14ac:dyDescent="0.35">
      <c r="A76" s="135"/>
      <c r="B76" s="233" t="s">
        <v>171</v>
      </c>
      <c r="C76" s="139"/>
      <c r="D76" s="139"/>
      <c r="E76" s="139"/>
      <c r="F76" s="139"/>
      <c r="G76" s="139"/>
      <c r="H76" s="139"/>
      <c r="I76" s="139">
        <v>95</v>
      </c>
    </row>
    <row r="77" spans="1:9" s="138" customFormat="1" ht="15.5" x14ac:dyDescent="0.35">
      <c r="A77" s="135"/>
      <c r="B77" s="233"/>
      <c r="C77" s="139"/>
      <c r="D77" s="139"/>
      <c r="E77" s="139"/>
      <c r="F77" s="139"/>
      <c r="G77" s="139"/>
      <c r="H77" s="139"/>
      <c r="I77" s="139"/>
    </row>
    <row r="78" spans="1:9" s="138" customFormat="1" ht="15.5" x14ac:dyDescent="0.35">
      <c r="A78" s="135"/>
      <c r="B78" s="233" t="s">
        <v>237</v>
      </c>
      <c r="C78" s="139"/>
      <c r="D78" s="139"/>
      <c r="E78" s="139"/>
      <c r="F78" s="139"/>
      <c r="G78" s="139"/>
      <c r="H78" s="139"/>
      <c r="I78" s="139">
        <v>31.85</v>
      </c>
    </row>
    <row r="79" spans="1:9" s="138" customFormat="1" ht="15.5" x14ac:dyDescent="0.35">
      <c r="A79" s="135"/>
      <c r="B79" s="233" t="s">
        <v>256</v>
      </c>
      <c r="C79" s="139"/>
      <c r="D79" s="139"/>
      <c r="E79" s="139"/>
      <c r="F79" s="139"/>
      <c r="G79" s="139"/>
      <c r="H79" s="139"/>
      <c r="I79" s="139">
        <v>55</v>
      </c>
    </row>
    <row r="80" spans="1:9" s="138" customFormat="1" ht="15.5" x14ac:dyDescent="0.35">
      <c r="A80" s="135"/>
      <c r="B80" s="233"/>
      <c r="C80" s="139"/>
      <c r="D80" s="139"/>
      <c r="E80" s="139"/>
      <c r="F80" s="139"/>
      <c r="G80" s="139"/>
      <c r="H80" s="139"/>
      <c r="I80" s="139">
        <v>130</v>
      </c>
    </row>
    <row r="81" spans="1:9" ht="15.5" x14ac:dyDescent="0.35">
      <c r="A81" s="94"/>
      <c r="B81" s="145" t="s">
        <v>22</v>
      </c>
      <c r="C81" s="146"/>
      <c r="D81" s="146"/>
      <c r="E81" s="146"/>
      <c r="F81" s="146"/>
      <c r="G81" s="146"/>
      <c r="H81" s="146"/>
      <c r="I81" s="146">
        <f>SUM(I71:I80)</f>
        <v>81487.89</v>
      </c>
    </row>
    <row r="83" spans="1:9" ht="13" x14ac:dyDescent="0.3">
      <c r="B83" s="147" t="s">
        <v>73</v>
      </c>
      <c r="E83" s="216"/>
      <c r="G83" s="216"/>
      <c r="I83" s="224" t="s">
        <v>170</v>
      </c>
    </row>
    <row r="84" spans="1:9" ht="14" x14ac:dyDescent="0.3">
      <c r="B84" s="150" t="s">
        <v>183</v>
      </c>
      <c r="C84" s="138"/>
      <c r="E84" s="126"/>
      <c r="G84" s="126"/>
      <c r="I84" s="76">
        <v>80318.14</v>
      </c>
    </row>
    <row r="85" spans="1:9" ht="14" x14ac:dyDescent="0.3">
      <c r="B85" s="126" t="s">
        <v>74</v>
      </c>
      <c r="C85" s="138"/>
      <c r="E85" s="126"/>
      <c r="G85" s="126"/>
      <c r="I85" s="126">
        <f>I26</f>
        <v>9648.98</v>
      </c>
    </row>
    <row r="86" spans="1:9" ht="14" x14ac:dyDescent="0.3">
      <c r="B86" s="126" t="s">
        <v>75</v>
      </c>
      <c r="C86" s="138"/>
      <c r="E86" s="126"/>
      <c r="G86" s="126"/>
      <c r="I86" s="126">
        <f>I66</f>
        <v>8920.0300000000007</v>
      </c>
    </row>
    <row r="87" spans="1:9" ht="14.5" thickBot="1" x14ac:dyDescent="0.35">
      <c r="B87" s="105" t="s">
        <v>76</v>
      </c>
      <c r="C87" s="138"/>
      <c r="E87" s="148"/>
      <c r="G87" s="148"/>
      <c r="I87" s="148">
        <f>I84+I85-I86</f>
        <v>81047.09</v>
      </c>
    </row>
    <row r="88" spans="1:9" ht="14.5" thickTop="1" x14ac:dyDescent="0.3">
      <c r="C88" s="138"/>
    </row>
    <row r="89" spans="1:9" ht="14" x14ac:dyDescent="0.3">
      <c r="B89" s="147" t="s">
        <v>77</v>
      </c>
      <c r="C89" s="138"/>
    </row>
    <row r="90" spans="1:9" ht="14" x14ac:dyDescent="0.3">
      <c r="B90" s="126" t="s">
        <v>78</v>
      </c>
      <c r="C90" s="138"/>
      <c r="D90" s="150"/>
      <c r="E90" s="150"/>
      <c r="F90" s="150"/>
      <c r="G90" s="229"/>
      <c r="H90" s="150"/>
      <c r="I90" s="252">
        <v>2838.35</v>
      </c>
    </row>
    <row r="91" spans="1:9" ht="14" x14ac:dyDescent="0.3">
      <c r="B91" s="126" t="s">
        <v>79</v>
      </c>
      <c r="C91" s="138"/>
      <c r="D91" s="150"/>
      <c r="E91" s="150"/>
      <c r="F91" s="150"/>
      <c r="G91" s="230"/>
      <c r="H91" s="150"/>
      <c r="I91" s="162">
        <v>3978.31</v>
      </c>
    </row>
    <row r="92" spans="1:9" ht="14" x14ac:dyDescent="0.3">
      <c r="B92" s="150" t="s">
        <v>201</v>
      </c>
      <c r="C92" s="138"/>
      <c r="D92" s="150"/>
      <c r="E92" s="150"/>
      <c r="F92" s="150"/>
      <c r="G92" s="230"/>
      <c r="H92" s="150"/>
      <c r="I92" s="162">
        <v>444.48</v>
      </c>
    </row>
    <row r="93" spans="1:9" ht="14" x14ac:dyDescent="0.3">
      <c r="B93" s="126" t="s">
        <v>81</v>
      </c>
      <c r="C93" s="138"/>
      <c r="D93" s="150"/>
      <c r="E93" s="150"/>
      <c r="F93" s="150"/>
      <c r="G93" s="230"/>
      <c r="H93" s="150"/>
      <c r="I93" s="162">
        <v>74226.75</v>
      </c>
    </row>
    <row r="94" spans="1:9" ht="13" x14ac:dyDescent="0.3">
      <c r="B94" s="105" t="s">
        <v>82</v>
      </c>
      <c r="E94" s="126"/>
      <c r="G94" s="126"/>
      <c r="I94" s="126">
        <f>SUM(I90:I93)</f>
        <v>81487.89</v>
      </c>
    </row>
    <row r="95" spans="1:9" x14ac:dyDescent="0.25">
      <c r="B95" s="126" t="s">
        <v>83</v>
      </c>
      <c r="E95" s="126"/>
      <c r="G95" s="126"/>
      <c r="I95" s="150">
        <v>440.8</v>
      </c>
    </row>
    <row r="96" spans="1:9" ht="13.5" thickBot="1" x14ac:dyDescent="0.35">
      <c r="B96" s="19" t="s">
        <v>267</v>
      </c>
      <c r="D96" s="149"/>
      <c r="E96" s="148"/>
      <c r="F96" s="149"/>
      <c r="G96" s="148"/>
      <c r="H96" s="149"/>
      <c r="I96" s="148">
        <f>I94-I95</f>
        <v>81047.09</v>
      </c>
    </row>
    <row r="97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7" t="s">
        <v>130</v>
      </c>
      <c r="B1" s="349" t="s">
        <v>128</v>
      </c>
      <c r="C1" s="349" t="s">
        <v>148</v>
      </c>
      <c r="D1" s="350" t="s">
        <v>131</v>
      </c>
      <c r="E1" s="352" t="s">
        <v>132</v>
      </c>
    </row>
    <row r="2" spans="1:12" ht="15.75" customHeight="1" thickBot="1" x14ac:dyDescent="0.3">
      <c r="A2" s="348"/>
      <c r="B2" s="342"/>
      <c r="C2" s="342"/>
      <c r="D2" s="351"/>
      <c r="E2" s="342"/>
    </row>
    <row r="3" spans="1:12" ht="15.75" customHeight="1" x14ac:dyDescent="0.25">
      <c r="A3" s="339" t="s">
        <v>133</v>
      </c>
      <c r="B3" s="341">
        <v>10414</v>
      </c>
      <c r="C3" s="341">
        <v>10935</v>
      </c>
      <c r="D3" s="343">
        <f>C3-B3</f>
        <v>521</v>
      </c>
      <c r="E3" s="345" t="s">
        <v>136</v>
      </c>
    </row>
    <row r="4" spans="1:12" ht="15.75" customHeight="1" thickBot="1" x14ac:dyDescent="0.3">
      <c r="A4" s="340"/>
      <c r="B4" s="342"/>
      <c r="C4" s="342"/>
      <c r="D4" s="344"/>
      <c r="E4" s="346"/>
    </row>
    <row r="5" spans="1:12" ht="15.75" customHeight="1" x14ac:dyDescent="0.25">
      <c r="A5" s="339" t="s">
        <v>134</v>
      </c>
      <c r="B5" s="341">
        <v>66178</v>
      </c>
      <c r="C5" s="341">
        <v>9031</v>
      </c>
      <c r="D5" s="343">
        <f>C5-B5</f>
        <v>-57147</v>
      </c>
      <c r="E5" s="345" t="s">
        <v>154</v>
      </c>
    </row>
    <row r="6" spans="1:12" ht="15.75" customHeight="1" thickBot="1" x14ac:dyDescent="0.4">
      <c r="A6" s="353"/>
      <c r="B6" s="342"/>
      <c r="C6" s="342"/>
      <c r="D6" s="344"/>
      <c r="E6" s="346"/>
      <c r="J6" s="245"/>
      <c r="L6" s="245"/>
    </row>
    <row r="7" spans="1:12" ht="15.75" customHeight="1" x14ac:dyDescent="0.25">
      <c r="A7" s="340" t="s">
        <v>135</v>
      </c>
      <c r="B7" s="341">
        <v>3316</v>
      </c>
      <c r="C7" s="341">
        <v>3751</v>
      </c>
      <c r="D7" s="343">
        <f>C7-B7</f>
        <v>435</v>
      </c>
      <c r="E7" s="345" t="s">
        <v>136</v>
      </c>
    </row>
    <row r="8" spans="1:12" ht="15.75" customHeight="1" thickBot="1" x14ac:dyDescent="0.3">
      <c r="A8" s="340"/>
      <c r="B8" s="342"/>
      <c r="C8" s="342"/>
      <c r="D8" s="344"/>
      <c r="E8" s="346"/>
    </row>
    <row r="9" spans="1:12" ht="15.75" customHeight="1" x14ac:dyDescent="0.25">
      <c r="A9" s="339" t="s">
        <v>137</v>
      </c>
      <c r="B9" s="341">
        <v>0</v>
      </c>
      <c r="C9" s="341">
        <v>0</v>
      </c>
      <c r="D9" s="343">
        <f>C9-B9</f>
        <v>0</v>
      </c>
      <c r="E9" s="345" t="s">
        <v>136</v>
      </c>
    </row>
    <row r="10" spans="1:12" ht="15.75" customHeight="1" thickBot="1" x14ac:dyDescent="0.3">
      <c r="A10" s="353"/>
      <c r="B10" s="342"/>
      <c r="C10" s="342"/>
      <c r="D10" s="344"/>
      <c r="E10" s="346"/>
    </row>
    <row r="11" spans="1:12" ht="15.75" customHeight="1" x14ac:dyDescent="0.25">
      <c r="A11" s="340" t="s">
        <v>138</v>
      </c>
      <c r="B11" s="341">
        <v>42437</v>
      </c>
      <c r="C11" s="341">
        <v>18919</v>
      </c>
      <c r="D11" s="343">
        <f>C11-B11</f>
        <v>-23518</v>
      </c>
      <c r="E11" s="345" t="s">
        <v>155</v>
      </c>
    </row>
    <row r="12" spans="1:12" ht="15.75" customHeight="1" thickBot="1" x14ac:dyDescent="0.3">
      <c r="A12" s="340"/>
      <c r="B12" s="342"/>
      <c r="C12" s="342"/>
      <c r="D12" s="344"/>
      <c r="E12" s="346"/>
    </row>
    <row r="13" spans="1:12" ht="15.75" customHeight="1" x14ac:dyDescent="0.25">
      <c r="A13" s="339" t="s">
        <v>139</v>
      </c>
      <c r="B13" s="341">
        <v>81674</v>
      </c>
      <c r="C13" s="341">
        <v>80196</v>
      </c>
      <c r="D13" s="343">
        <f>C13-B13</f>
        <v>-1478</v>
      </c>
      <c r="E13" s="345" t="s">
        <v>136</v>
      </c>
    </row>
    <row r="14" spans="1:12" ht="15.75" customHeight="1" thickBot="1" x14ac:dyDescent="0.3">
      <c r="A14" s="353"/>
      <c r="B14" s="342"/>
      <c r="C14" s="342"/>
      <c r="D14" s="344"/>
      <c r="E14" s="346"/>
    </row>
    <row r="15" spans="1:12" ht="15.75" customHeight="1" x14ac:dyDescent="0.25">
      <c r="A15" s="340" t="s">
        <v>140</v>
      </c>
      <c r="B15" s="341">
        <v>129574</v>
      </c>
      <c r="C15" s="341">
        <v>129574</v>
      </c>
      <c r="D15" s="343">
        <f>C15-B15</f>
        <v>0</v>
      </c>
      <c r="E15" s="345" t="s">
        <v>136</v>
      </c>
    </row>
    <row r="16" spans="1:12" ht="15.75" customHeight="1" thickBot="1" x14ac:dyDescent="0.3">
      <c r="A16" s="340"/>
      <c r="B16" s="342"/>
      <c r="C16" s="342"/>
      <c r="D16" s="344"/>
      <c r="E16" s="342"/>
    </row>
    <row r="17" spans="1:10" ht="15.75" customHeight="1" x14ac:dyDescent="0.25">
      <c r="A17" s="339" t="s">
        <v>141</v>
      </c>
      <c r="B17" s="341">
        <v>0</v>
      </c>
      <c r="C17" s="341">
        <v>0</v>
      </c>
      <c r="D17" s="354">
        <f>C17-B17</f>
        <v>0</v>
      </c>
      <c r="E17" s="345" t="s">
        <v>136</v>
      </c>
    </row>
    <row r="18" spans="1:10" ht="15.75" customHeight="1" thickBot="1" x14ac:dyDescent="0.3">
      <c r="A18" s="353"/>
      <c r="B18" s="342"/>
      <c r="C18" s="342"/>
      <c r="D18" s="355"/>
      <c r="E18" s="346"/>
    </row>
    <row r="23" spans="1:10" ht="15.75" customHeight="1" thickBot="1" x14ac:dyDescent="0.4">
      <c r="J23" s="246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5" t="s">
        <v>45</v>
      </c>
      <c r="E1" s="247"/>
      <c r="G1" s="247"/>
    </row>
    <row r="2" spans="1:14" ht="14.5" x14ac:dyDescent="0.35">
      <c r="A2" s="245" t="s">
        <v>156</v>
      </c>
      <c r="E2" s="247"/>
      <c r="G2" s="247"/>
    </row>
    <row r="3" spans="1:14" x14ac:dyDescent="0.25">
      <c r="E3" s="247"/>
      <c r="G3" s="247"/>
    </row>
    <row r="4" spans="1:14" ht="14.5" x14ac:dyDescent="0.35">
      <c r="A4" s="245" t="s">
        <v>158</v>
      </c>
      <c r="E4" s="247"/>
      <c r="F4" s="245"/>
      <c r="G4" s="245" t="s">
        <v>142</v>
      </c>
      <c r="I4" s="245"/>
    </row>
    <row r="5" spans="1:14" ht="14.5" x14ac:dyDescent="0.35">
      <c r="A5" t="s">
        <v>143</v>
      </c>
      <c r="E5" s="252">
        <v>737.39</v>
      </c>
      <c r="F5" s="248"/>
      <c r="G5" s="150">
        <v>2123.61</v>
      </c>
      <c r="I5" s="150"/>
    </row>
    <row r="6" spans="1:14" ht="14.5" x14ac:dyDescent="0.35">
      <c r="A6" t="s">
        <v>79</v>
      </c>
      <c r="E6" s="253">
        <v>6913.29</v>
      </c>
      <c r="F6" s="248"/>
      <c r="G6" s="247"/>
    </row>
    <row r="7" spans="1:14" ht="13" thickBot="1" x14ac:dyDescent="0.3">
      <c r="A7" t="s">
        <v>80</v>
      </c>
      <c r="E7" s="254">
        <v>443.04</v>
      </c>
      <c r="F7" s="247"/>
      <c r="G7" s="247"/>
    </row>
    <row r="8" spans="1:14" x14ac:dyDescent="0.25">
      <c r="A8" t="s">
        <v>81</v>
      </c>
      <c r="E8" s="253">
        <v>74227.23</v>
      </c>
      <c r="F8" s="247"/>
      <c r="G8" s="247"/>
    </row>
    <row r="9" spans="1:14" ht="15" thickBot="1" x14ac:dyDescent="0.4">
      <c r="A9" t="s">
        <v>144</v>
      </c>
      <c r="E9" s="249">
        <f>SUM(E5:E8)</f>
        <v>82320.95</v>
      </c>
      <c r="F9" s="250">
        <f>SUM(E5:E8)-G5</f>
        <v>80197.34</v>
      </c>
      <c r="G9" s="247"/>
    </row>
    <row r="10" spans="1:14" ht="13" thickTop="1" x14ac:dyDescent="0.25">
      <c r="E10" s="247"/>
      <c r="G10" s="247"/>
    </row>
    <row r="11" spans="1:14" x14ac:dyDescent="0.25">
      <c r="E11" s="247"/>
      <c r="G11" s="247"/>
    </row>
    <row r="12" spans="1:14" ht="14.5" x14ac:dyDescent="0.35">
      <c r="A12" s="245" t="s">
        <v>145</v>
      </c>
      <c r="E12" s="247"/>
      <c r="G12" s="247"/>
    </row>
    <row r="13" spans="1:14" x14ac:dyDescent="0.25">
      <c r="A13" s="237" t="s">
        <v>159</v>
      </c>
      <c r="E13" s="247"/>
      <c r="G13" s="247">
        <v>82901.440000000002</v>
      </c>
    </row>
    <row r="14" spans="1:14" x14ac:dyDescent="0.25">
      <c r="A14" t="s">
        <v>146</v>
      </c>
      <c r="E14" s="247"/>
      <c r="G14" s="247">
        <v>19966</v>
      </c>
    </row>
    <row r="15" spans="1:14" x14ac:dyDescent="0.25">
      <c r="A15" t="s">
        <v>147</v>
      </c>
      <c r="E15" s="247"/>
      <c r="G15" s="251">
        <v>22670.1</v>
      </c>
    </row>
    <row r="16" spans="1:14" ht="13" thickBot="1" x14ac:dyDescent="0.3">
      <c r="A16" s="237" t="s">
        <v>157</v>
      </c>
      <c r="E16" s="247"/>
      <c r="G16" s="249">
        <f>SUM(G13:G14)-G15</f>
        <v>80197.34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109</v>
      </c>
      <c r="B1" s="226" t="s">
        <v>110</v>
      </c>
    </row>
    <row r="2" spans="1:4" ht="31.5" thickBot="1" x14ac:dyDescent="0.3">
      <c r="A2" s="227" t="s">
        <v>111</v>
      </c>
      <c r="B2" s="311">
        <v>1</v>
      </c>
      <c r="D2" s="237" t="s">
        <v>204</v>
      </c>
    </row>
    <row r="3" spans="1:4" ht="31.5" thickBot="1" x14ac:dyDescent="0.3">
      <c r="A3" s="227" t="s">
        <v>112</v>
      </c>
      <c r="B3" s="311">
        <v>1</v>
      </c>
      <c r="D3" s="237" t="s">
        <v>204</v>
      </c>
    </row>
    <row r="4" spans="1:4" ht="16" thickBot="1" x14ac:dyDescent="0.3">
      <c r="A4" s="227" t="s">
        <v>113</v>
      </c>
      <c r="B4" s="311">
        <v>14934.6</v>
      </c>
      <c r="D4" s="237" t="s">
        <v>205</v>
      </c>
    </row>
    <row r="5" spans="1:4" ht="16" thickBot="1" x14ac:dyDescent="0.3">
      <c r="A5" s="227" t="s">
        <v>114</v>
      </c>
      <c r="B5" s="311">
        <v>1892.7</v>
      </c>
      <c r="D5" s="237" t="s">
        <v>205</v>
      </c>
    </row>
    <row r="6" spans="1:4" ht="16" thickBot="1" x14ac:dyDescent="0.3">
      <c r="A6" s="227" t="s">
        <v>115</v>
      </c>
      <c r="B6" s="311">
        <v>7163.98</v>
      </c>
      <c r="D6" s="237" t="s">
        <v>206</v>
      </c>
    </row>
    <row r="7" spans="1:4" ht="30.5" thickBot="1" x14ac:dyDescent="0.3">
      <c r="A7" s="227" t="s">
        <v>203</v>
      </c>
      <c r="B7" s="311">
        <v>4118.25</v>
      </c>
      <c r="D7" s="237" t="s">
        <v>207</v>
      </c>
    </row>
    <row r="8" spans="1:4" ht="16" thickBot="1" x14ac:dyDescent="0.3">
      <c r="A8" s="227" t="s">
        <v>116</v>
      </c>
      <c r="B8" s="311">
        <v>1880</v>
      </c>
      <c r="D8" s="237" t="s">
        <v>207</v>
      </c>
    </row>
    <row r="9" spans="1:4" ht="16" thickBot="1" x14ac:dyDescent="0.3">
      <c r="A9" s="227" t="s">
        <v>117</v>
      </c>
      <c r="B9" s="311">
        <v>924.63</v>
      </c>
      <c r="D9" s="237" t="s">
        <v>207</v>
      </c>
    </row>
    <row r="10" spans="1:4" ht="16" thickBot="1" x14ac:dyDescent="0.3">
      <c r="A10" s="227" t="s">
        <v>118</v>
      </c>
      <c r="B10" s="311">
        <v>1598.25</v>
      </c>
      <c r="D10" s="237" t="s">
        <v>207</v>
      </c>
    </row>
    <row r="11" spans="1:4" ht="16" thickBot="1" x14ac:dyDescent="0.3">
      <c r="A11" s="227" t="s">
        <v>119</v>
      </c>
      <c r="B11" s="311">
        <v>81000</v>
      </c>
      <c r="D11" s="237" t="s">
        <v>209</v>
      </c>
    </row>
    <row r="12" spans="1:4" ht="16" thickBot="1" x14ac:dyDescent="0.3">
      <c r="A12" s="227" t="s">
        <v>120</v>
      </c>
      <c r="B12" s="311">
        <v>180</v>
      </c>
      <c r="D12" s="237" t="s">
        <v>205</v>
      </c>
    </row>
    <row r="13" spans="1:4" ht="16" thickBot="1" x14ac:dyDescent="0.3">
      <c r="A13" s="227" t="s">
        <v>121</v>
      </c>
      <c r="B13" s="311">
        <v>563</v>
      </c>
      <c r="D13" s="237" t="s">
        <v>207</v>
      </c>
    </row>
    <row r="14" spans="1:4" ht="31.5" thickBot="1" x14ac:dyDescent="0.3">
      <c r="A14" s="227" t="s">
        <v>122</v>
      </c>
      <c r="B14" s="311">
        <v>2560.4499999999998</v>
      </c>
      <c r="D14" s="237" t="s">
        <v>206</v>
      </c>
    </row>
    <row r="15" spans="1:4" ht="16" thickBot="1" x14ac:dyDescent="0.3">
      <c r="A15" s="227" t="s">
        <v>123</v>
      </c>
      <c r="B15" s="311">
        <v>784</v>
      </c>
      <c r="D15" s="237" t="s">
        <v>206</v>
      </c>
    </row>
    <row r="16" spans="1:4" ht="31.5" thickBot="1" x14ac:dyDescent="0.3">
      <c r="A16" s="227" t="s">
        <v>124</v>
      </c>
      <c r="B16" s="311">
        <v>6404</v>
      </c>
      <c r="D16" s="237" t="s">
        <v>205</v>
      </c>
    </row>
    <row r="17" spans="1:4" ht="31.5" thickBot="1" x14ac:dyDescent="0.3">
      <c r="A17" s="227" t="s">
        <v>125</v>
      </c>
      <c r="B17" s="311">
        <v>1200</v>
      </c>
      <c r="D17" s="237" t="s">
        <v>210</v>
      </c>
    </row>
    <row r="18" spans="1:4" ht="16" thickBot="1" x14ac:dyDescent="0.3">
      <c r="A18" s="227" t="s">
        <v>126</v>
      </c>
      <c r="B18" s="311">
        <v>280</v>
      </c>
      <c r="D18" s="237" t="s">
        <v>207</v>
      </c>
    </row>
    <row r="19" spans="1:4" ht="16" thickBot="1" x14ac:dyDescent="0.3">
      <c r="A19" s="227" t="s">
        <v>127</v>
      </c>
      <c r="B19" s="311">
        <v>4813.37</v>
      </c>
      <c r="D19" s="237" t="s">
        <v>207</v>
      </c>
    </row>
    <row r="20" spans="1:4" ht="16" thickBot="1" x14ac:dyDescent="0.3">
      <c r="A20" s="227" t="s">
        <v>151</v>
      </c>
      <c r="B20" s="311">
        <v>51.94</v>
      </c>
      <c r="D20" s="237" t="s">
        <v>210</v>
      </c>
    </row>
    <row r="21" spans="1:4" ht="16" thickBot="1" x14ac:dyDescent="0.3">
      <c r="A21" s="227" t="s">
        <v>152</v>
      </c>
      <c r="B21" s="228">
        <v>320</v>
      </c>
    </row>
    <row r="22" spans="1:4" ht="16" thickBot="1" x14ac:dyDescent="0.3">
      <c r="A22" s="227" t="s">
        <v>208</v>
      </c>
      <c r="B22" s="311">
        <v>1235</v>
      </c>
      <c r="D22" s="237" t="s">
        <v>207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2023-09-17T20:31:29Z</dcterms:modified>
</cp:coreProperties>
</file>