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C9D8BE80-C122-4CBC-B593-BFAEA92A5338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receiptsandpayment!$A$4:$BH$116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3" i="9" l="1"/>
  <c r="I20" i="6"/>
  <c r="I19" i="6"/>
  <c r="BG106" i="7"/>
  <c r="BF106" i="7"/>
  <c r="BG89" i="7"/>
  <c r="H19" i="6" s="1"/>
  <c r="BF89" i="7"/>
  <c r="H20" i="6" s="1"/>
  <c r="BG77" i="7"/>
  <c r="G19" i="6" s="1"/>
  <c r="BF77" i="7"/>
  <c r="G20" i="6" s="1"/>
  <c r="AO203" i="7"/>
  <c r="I55" i="9" s="1"/>
  <c r="BF68" i="7" l="1"/>
  <c r="F20" i="6" s="1"/>
  <c r="BG68" i="7"/>
  <c r="F19" i="6" s="1"/>
  <c r="B22" i="12"/>
  <c r="BG40" i="7" l="1"/>
  <c r="E19" i="6" s="1"/>
  <c r="BF40" i="7"/>
  <c r="E20" i="6" s="1"/>
  <c r="BG21" i="7"/>
  <c r="D19" i="6" s="1"/>
  <c r="BF21" i="7"/>
  <c r="D20" i="6" s="1"/>
  <c r="C13" i="6"/>
  <c r="C21" i="6"/>
  <c r="C32" i="6"/>
  <c r="C25" i="6" l="1"/>
  <c r="G16" i="11" l="1"/>
  <c r="F9" i="11"/>
  <c r="E9" i="11"/>
  <c r="J23" i="10" l="1"/>
  <c r="D17" i="10"/>
  <c r="D15" i="10"/>
  <c r="D13" i="10"/>
  <c r="D11" i="10"/>
  <c r="D9" i="10"/>
  <c r="D7" i="10"/>
  <c r="D5" i="10"/>
  <c r="D3" i="10"/>
  <c r="E203" i="7" l="1"/>
  <c r="F203" i="7"/>
  <c r="G203" i="7"/>
  <c r="H203" i="7"/>
  <c r="I203" i="7"/>
  <c r="J203" i="7"/>
  <c r="I19" i="9" s="1"/>
  <c r="K203" i="7"/>
  <c r="I23" i="9" s="1"/>
  <c r="L203" i="7"/>
  <c r="M203" i="7"/>
  <c r="N203" i="7"/>
  <c r="I30" i="9" s="1"/>
  <c r="O203" i="7"/>
  <c r="I32" i="9" s="1"/>
  <c r="P203" i="7"/>
  <c r="I33" i="9" s="1"/>
  <c r="Q203" i="7"/>
  <c r="I34" i="9" s="1"/>
  <c r="R203" i="7"/>
  <c r="I29" i="9" s="1"/>
  <c r="S203" i="7"/>
  <c r="I31" i="9" s="1"/>
  <c r="T203" i="7"/>
  <c r="I26" i="9" s="1"/>
  <c r="U203" i="7"/>
  <c r="I27" i="9" s="1"/>
  <c r="V203" i="7"/>
  <c r="I40" i="9" s="1"/>
  <c r="W203" i="7"/>
  <c r="I41" i="9" s="1"/>
  <c r="X203" i="7"/>
  <c r="I42" i="9" s="1"/>
  <c r="Y203" i="7"/>
  <c r="Z203" i="7"/>
  <c r="I44" i="9" s="1"/>
  <c r="AA203" i="7"/>
  <c r="I45" i="9" s="1"/>
  <c r="AB203" i="7"/>
  <c r="I46" i="9" s="1"/>
  <c r="AC203" i="7"/>
  <c r="I47" i="9" s="1"/>
  <c r="AD203" i="7"/>
  <c r="I48" i="9" s="1"/>
  <c r="AE203" i="7"/>
  <c r="I49" i="9" s="1"/>
  <c r="AF203" i="7"/>
  <c r="I50" i="9" s="1"/>
  <c r="AG203" i="7"/>
  <c r="I51" i="9" s="1"/>
  <c r="AH203" i="7"/>
  <c r="I52" i="9" s="1"/>
  <c r="AI203" i="7"/>
  <c r="I53" i="9" s="1"/>
  <c r="AJ203" i="7"/>
  <c r="I54" i="9" s="1"/>
  <c r="AK203" i="7"/>
  <c r="AL203" i="7"/>
  <c r="AM203" i="7"/>
  <c r="I74" i="9" s="1"/>
  <c r="AN203" i="7"/>
  <c r="I75" i="9" s="1"/>
  <c r="AP203" i="7"/>
  <c r="I56" i="9" s="1"/>
  <c r="AQ203" i="7"/>
  <c r="I57" i="9" s="1"/>
  <c r="AR203" i="7"/>
  <c r="I59" i="9" s="1"/>
  <c r="AS203" i="7"/>
  <c r="I60" i="9" s="1"/>
  <c r="AT203" i="7"/>
  <c r="I61" i="9" s="1"/>
  <c r="AU203" i="7"/>
  <c r="I58" i="9" s="1"/>
  <c r="AV203" i="7"/>
  <c r="I62" i="9" s="1"/>
  <c r="AW203" i="7"/>
  <c r="I64" i="9" s="1"/>
  <c r="AX203" i="7"/>
  <c r="I67" i="9" s="1"/>
  <c r="AY203" i="7"/>
  <c r="I68" i="9" s="1"/>
  <c r="AZ203" i="7"/>
  <c r="I69" i="9" s="1"/>
  <c r="BC203" i="7"/>
  <c r="BD203" i="7"/>
  <c r="BE203" i="7"/>
  <c r="BG203" i="7"/>
  <c r="BB203" i="7"/>
  <c r="BA203" i="7"/>
  <c r="O20" i="6"/>
  <c r="O19" i="6"/>
  <c r="I25" i="9"/>
  <c r="I20" i="9"/>
  <c r="N19" i="6"/>
  <c r="N20" i="6"/>
  <c r="M19" i="6"/>
  <c r="M20" i="6"/>
  <c r="L20" i="6"/>
  <c r="L19" i="6"/>
  <c r="K20" i="6"/>
  <c r="K19" i="6"/>
  <c r="J20" i="6"/>
  <c r="J19" i="6"/>
  <c r="I105" i="9"/>
  <c r="I107" i="9" s="1"/>
  <c r="BH203" i="7"/>
  <c r="BI203" i="7"/>
  <c r="BJ203" i="7"/>
  <c r="BK203" i="7"/>
  <c r="H76" i="9"/>
  <c r="D13" i="6"/>
  <c r="D16" i="6" s="1"/>
  <c r="E13" i="6"/>
  <c r="F13" i="6"/>
  <c r="G13" i="6"/>
  <c r="H13" i="6"/>
  <c r="I13" i="6"/>
  <c r="J16" i="6" s="1"/>
  <c r="J13" i="6"/>
  <c r="K16" i="6" s="1"/>
  <c r="K13" i="6"/>
  <c r="L13" i="6"/>
  <c r="L16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I9" i="9"/>
  <c r="H77" i="9"/>
  <c r="H36" i="9"/>
  <c r="H37" i="9" s="1"/>
  <c r="F204" i="7"/>
  <c r="E204" i="7"/>
  <c r="G204" i="7"/>
  <c r="H204" i="7"/>
  <c r="E9" i="7"/>
  <c r="C37" i="9"/>
  <c r="C77" i="9"/>
  <c r="C79" i="9"/>
  <c r="BE211" i="7"/>
  <c r="H16" i="6" l="1"/>
  <c r="G16" i="6"/>
  <c r="F16" i="6"/>
  <c r="E16" i="6"/>
  <c r="I16" i="6"/>
  <c r="M16" i="6"/>
  <c r="H79" i="9"/>
  <c r="H81" i="9" s="1"/>
  <c r="BF203" i="7"/>
  <c r="AJ206" i="7"/>
  <c r="O16" i="6"/>
  <c r="F21" i="6"/>
  <c r="N16" i="6"/>
  <c r="M21" i="6"/>
  <c r="K21" i="6"/>
  <c r="K25" i="6" s="1"/>
  <c r="I21" i="6"/>
  <c r="O21" i="6"/>
  <c r="N21" i="6"/>
  <c r="J21" i="6"/>
  <c r="J25" i="6" s="1"/>
  <c r="E21" i="6"/>
  <c r="E25" i="6" s="1"/>
  <c r="H21" i="6"/>
  <c r="J206" i="7"/>
  <c r="D21" i="6"/>
  <c r="D25" i="6" s="1"/>
  <c r="I12" i="9"/>
  <c r="I36" i="9" s="1"/>
  <c r="I96" i="9" s="1"/>
  <c r="G21" i="6"/>
  <c r="L21" i="6"/>
  <c r="L25" i="6" s="1"/>
  <c r="I25" i="6" l="1"/>
  <c r="G25" i="6"/>
  <c r="H25" i="6"/>
  <c r="F25" i="6"/>
  <c r="M25" i="6"/>
  <c r="O25" i="6"/>
  <c r="N25" i="6"/>
  <c r="I37" i="9"/>
  <c r="BG210" i="7"/>
  <c r="I70" i="9" l="1"/>
  <c r="I76" i="9" s="1"/>
  <c r="I79" i="9" s="1"/>
  <c r="I81" i="9" s="1"/>
  <c r="I92" i="9" s="1"/>
  <c r="W206" i="7"/>
  <c r="I77" i="9" l="1"/>
  <c r="I97" i="9"/>
  <c r="I9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20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203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2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2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2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<sst xmlns="http://schemas.openxmlformats.org/spreadsheetml/2006/main" count="362" uniqueCount="298">
  <si>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</si>
  <si>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</si>
  <si>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</si>
  <si>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</si>
  <si>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</si>
  <si>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</si>
  <si>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</si>
  <si>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</si>
  <si>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</si>
  <si>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</si>
  <si>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</si>
  <si>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</si>
  <si>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</si>
  <si>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</si>
  <si>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</si>
  <si>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</si>
  <si>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</si>
  <si>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</si>
  <si>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</si>
  <si>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</si>
  <si>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</si>
  <si>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</si>
  <si>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</si>
  <si>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</si>
  <si>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</si>
  <si>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</si>
  <si>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</si>
  <si>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</si>
  <si>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</si>
  <si>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</si>
  <si>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</si>
  <si>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</si>
  <si>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</si>
  <si>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</si>
  <si>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</si>
  <si>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</si>
  <si>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</si>
  <si>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</si>
  <si>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</si>
  <si>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</si>
  <si>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</si>
  <si>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</si>
  <si>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</si>
  <si>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</si>
  <si>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</si>
  <si>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</si>
  <si>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</si>
  <si>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</si>
  <si>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</si>
  <si>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</si>
  <si>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</si>
  <si>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</si>
  <si>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</si>
  <si>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</si>
  <si>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</si>
  <si>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</si>
  <si>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</si>
  <si>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</si>
  <si>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</si>
  <si>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</si>
  <si>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</si>
  <si>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</si>
  <si>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</si>
  <si>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</si>
  <si>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</si>
  <si>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</si>
  <si>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</si>
  <si>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</si>
  <si>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</si>
  <si>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</si>
  <si>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</si>
  <si>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</si>
  <si>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</si>
  <si>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</si>
  <si>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</si>
  <si>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</si>
  <si>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</si>
  <si>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</si>
  <si>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</si>
  <si>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</si>
  <si>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</si>
  <si>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</si>
  <si>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</si>
  <si>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</si>
  <si>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</si>
  <si>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</si>
  <si>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</si>
  <si>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</si>
  <si>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</si>
  <si>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</si>
  <si>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</si>
  <si>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</si>
  <si>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</si>
  <si>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</si>
  <si>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</si>
  <si>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</si>
  <si>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</si>
  <si>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</si>
  <si>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</si>
  <si>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</si>
  <si>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</si>
  <si>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</si>
  <si>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</si>
  <si>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</si>
  <si>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</si>
  <si>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</si>
  <si>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</si>
  <si>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</si>
  <si>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</si>
  <si>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</si>
  <si>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</si>
  <si>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</si>
  <si>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</si>
  <si>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</si>
  <si>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</si>
  <si>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</si>
  <si>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</si>
  <si>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</si>
  <si>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</si>
  <si>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</si>
  <si>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</si>
  <si>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</si>
  <si>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</si>
  <si>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</si>
  <si>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</si>
  <si>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</si>
  <si>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</si>
  <si>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</si>
  <si>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</si>
  <si>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</si>
  <si>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</si>
  <si>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</si>
  <si>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</si>
  <si>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</si>
  <si>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</si>
  <si>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</si>
  <si>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</si>
  <si>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</si>
  <si>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</si>
  <si>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</si>
  <si>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</si>
  <si>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</si>
  <si>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</si>
  <si>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</si>
  <si>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</si>
  <si>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</si>
  <si>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</si>
  <si>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</si>
  <si>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</si>
  <si>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</si>
  <si>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</si>
  <si>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</si>
  <si>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</si>
  <si>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</si>
  <si>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</si>
  <si>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</si>
  <si>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</si>
  <si>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</si>
  <si>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</si>
  <si>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</si>
  <si>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</si>
  <si>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</si>
  <si>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</si>
  <si>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</si>
  <si>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</si>
  <si>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</si>
  <si>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</si>
  <si>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</si>
  <si>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</si>
  <si>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</si>
  <si>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</si>
  <si>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</si>
  <si>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</si>
  <si>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</si>
  <si>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</si>
  <si>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</si>
  <si>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</si>
  <si>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</si>
  <si>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</si>
  <si>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</si>
  <si>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</si>
  <si>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</si>
  <si>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</si>
  <si>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</si>
  <si>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</si>
  <si>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</si>
  <si>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</si>
  <si>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</si>
  <si>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</si>
  <si>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</si>
  <si>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</si>
  <si>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</si>
  <si>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</si>
  <si>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</si>
  <si>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</si>
  <si>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</si>
  <si>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</si>
  <si>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</si>
  <si>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</si>
  <si>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</si>
  <si>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</si>
  <si>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</si>
  <si>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</si>
  <si>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</si>
  <si>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</si>
  <si>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</si>
  <si>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</si>
  <si>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</si>
  <si>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</si>
  <si>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</si>
  <si>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</si>
  <si>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</si>
  <si>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</si>
  <si>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</si>
  <si>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</si>
  <si>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</si>
  <si>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</si>
  <si>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</si>
  <si>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</si>
  <si>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</si>
  <si>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</si>
  <si>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</si>
  <si>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</si>
  <si>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</si>
  <si>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</si>
  <si>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</si>
  <si>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</si>
  <si>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</si>
  <si>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</si>
  <si>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</si>
  <si>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</si>
  <si>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</si>
  <si>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</si>
  <si>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</si>
  <si>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</si>
  <si>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</si>
  <si>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</si>
  <si>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</si>
  <si>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t>Barbecue</t>
  </si>
  <si>
    <t>E Fisher - Jubilee Food</t>
  </si>
  <si>
    <t>BBQ Replacement</t>
  </si>
  <si>
    <t>R Damerell Local Government 1.75% backdated pay</t>
  </si>
  <si>
    <t>R Damerell - Stamps</t>
  </si>
  <si>
    <t>J Goss - Mower Belt</t>
  </si>
  <si>
    <t>V Daly - Jubilee Barn Dance</t>
  </si>
  <si>
    <t>APPAS - Inflatable castle</t>
  </si>
  <si>
    <t>Helena Cox - Jubilee</t>
  </si>
  <si>
    <t>C Lewin Jubilee</t>
  </si>
  <si>
    <t>E Fisher - Jubilee</t>
  </si>
  <si>
    <t>G Wilson</t>
  </si>
  <si>
    <t>Jill Bailey - Jubilee</t>
  </si>
  <si>
    <t>Julie Barnett</t>
  </si>
  <si>
    <t>Chris Rosentall - Jubilee</t>
  </si>
  <si>
    <t>Wen - Jubilee</t>
  </si>
  <si>
    <t>Bill Gardner - Jubilee</t>
  </si>
  <si>
    <t>Ingrid Brown</t>
  </si>
  <si>
    <t>Jan Williams - Jubilee</t>
  </si>
  <si>
    <t>Ludgershall Memorial Hall Hire</t>
  </si>
  <si>
    <t>V Daly - Posts</t>
  </si>
  <si>
    <t>200 Club - 1st Prize June</t>
  </si>
  <si>
    <t>200 Club - 2nd Prize June</t>
  </si>
  <si>
    <t>200 Club - 3rd Prize June</t>
  </si>
  <si>
    <t>Jubilee</t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</si>
  <si>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356 - £50.00 
Cheque 357 - £35.00
Cheque 358 - £25.00
Cheque 359 - £20.00</t>
    </r>
  </si>
  <si>
    <t>Cheque 468 - 55.20
Cheque 471 - £55.20
Cheque 477 - £55.20
Cheque 481 - £25.35
Cheque 482 - £60.71
Cheque 487 - £55.20
Cheque 490 - £594.08
Cheque 491 - £1,517.47
Cheque 358 - £25.00
Cheque 359 - £20.00
Cheque 361 - £35.00
Cheque 362 - £25.00
Cheque 363 - £20.00</t>
  </si>
  <si>
    <t>June-22</t>
  </si>
  <si>
    <t>Clerk Salary - July</t>
  </si>
  <si>
    <t>Oxford Oak Tree - Tree Crowning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</si>
  <si>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352 - £50.00
Cheque 353 - £35.00
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</si>
  <si>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t>Cheque 501 - £330.13
Cheque 502 - £76.85
Cheque 503 - £124.75
Cheque 504 - £65.32
Cheque 506 - £32.00
Cheque 507 - £48.63
Cheque 508 - £140.00
Cheque 509 - £164.59
Cheque 510 - £23.55
Cheque 514 - £69.80
Cheque 352 - £50.00
Cheque 353 - £35.00
Cheque 366 - £25.00</t>
  </si>
  <si>
    <t>George Browns - Tractor Service</t>
  </si>
  <si>
    <t>Clerk Salary - August</t>
  </si>
  <si>
    <t>HMRC - PAYE- July</t>
  </si>
  <si>
    <t>HMRC - PAYE- August</t>
  </si>
  <si>
    <t>AJ Blackwell</t>
  </si>
  <si>
    <t>R Damerell - Land Registry</t>
  </si>
  <si>
    <t>Cheque 500 - £80.00
Cheque 516 - £279.16
Cheque 364 - £50.00
Cheque 365 - £35.00
Cheque 368 - £50.00
Cheque 369 - £35.00
Cheque 370 - £25.00
Cheque 371 - £20.00</t>
  </si>
  <si>
    <t>200 Club - June 4th re-issue</t>
  </si>
  <si>
    <t>Void</t>
  </si>
  <si>
    <r>
      <rPr>
        <sz val="8"/>
        <rFont val="Arial"/>
        <family val="2"/>
      </rPr>
      <t>Cheque 500 - £80.00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 xml:space="preserve">Cheque 501 - £330.13
Cheque 502 - £76.85
Cheque 503 - £124.75
Cheque 504 - £65.32
Cheque 506 - £32.00
Cheque 507 - £48.63
Cheque 508 - £140.00
Cheque 509 - £164.59
Cheque 510 - £23.55
</t>
    </r>
    <r>
      <rPr>
        <sz val="8"/>
        <color rgb="FFFF0000"/>
        <rFont val="Arial"/>
        <family val="2"/>
      </rPr>
      <t xml:space="preserve">Cheque 512 - £150.00
</t>
    </r>
    <r>
      <rPr>
        <sz val="8"/>
        <rFont val="Arial"/>
        <family val="2"/>
      </rPr>
      <t>Cheque 514 - £69.80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364 - £50.00
Cheque 365 - £35.00
Cheque 366 - £25.00
Cheque 367 - VOID</t>
    </r>
  </si>
  <si>
    <t>August -22</t>
  </si>
  <si>
    <t>BALC - ROW Training</t>
  </si>
  <si>
    <t>R Damerell - Zoom</t>
  </si>
  <si>
    <t>R Damerell - Printer Cartridges</t>
  </si>
  <si>
    <t>HMRC PAYE - Sept</t>
  </si>
  <si>
    <t>Zoom subs Sept</t>
  </si>
  <si>
    <t>200 Club September 1st Prize</t>
  </si>
  <si>
    <t>200 Club September 2nd Prize</t>
  </si>
  <si>
    <t>200 Club September 3rd Prize</t>
  </si>
  <si>
    <t>200 Club September 4th Prize</t>
  </si>
  <si>
    <t>Bucks Council - Precept 2nd Instalment</t>
  </si>
  <si>
    <t>C Rosentall - 200 Club</t>
  </si>
  <si>
    <t>V Evans - 200 Club</t>
  </si>
  <si>
    <r>
      <rPr>
        <sz val="8"/>
        <rFont val="Arial"/>
        <family val="2"/>
      </rPr>
      <t>Cheque 521 - £56.20</t>
    </r>
    <r>
      <rPr>
        <sz val="8"/>
        <color rgb="FFFF0000"/>
        <rFont val="Arial"/>
        <family val="2"/>
      </rPr>
      <t xml:space="preserve">
Cheque 522 - £56.20
</t>
    </r>
    <r>
      <rPr>
        <sz val="8"/>
        <rFont val="Arial"/>
        <family val="2"/>
      </rPr>
      <t>Cheque 372 - £50.00</t>
    </r>
    <r>
      <rPr>
        <sz val="8"/>
        <color rgb="FFFF0000"/>
        <rFont val="Arial"/>
        <family val="2"/>
      </rPr>
      <t xml:space="preserve">
Cheque 373 - £35.00
</t>
    </r>
    <r>
      <rPr>
        <sz val="8"/>
        <rFont val="Arial"/>
        <family val="2"/>
      </rPr>
      <t xml:space="preserve">Cheque 374 - £25.00
</t>
    </r>
    <r>
      <rPr>
        <sz val="8"/>
        <color rgb="FFFF0000"/>
        <rFont val="Arial"/>
        <family val="2"/>
      </rPr>
      <t>Cheque 375 - £20.00</t>
    </r>
  </si>
  <si>
    <r>
      <t>Cheque 516 - £279.16
Cheque 518 - £480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368 - £50.00
Cheque 369 - £35.00
Cheque 370 - £25.00
Cheque 371 - £20.00</t>
    </r>
  </si>
  <si>
    <t>Cheque 518 - £480
Cheque 521 - £56.20
Cheque 290 - £35.00
Cheque 372 - £50.00
Cheque 374 - £25.00</t>
  </si>
  <si>
    <t>Cheque 523 - £35.00
Cheque 529 - £56.20
Cheque 530 - £14.39
Cheque 531 - £15.88
Cheque 377 - £50.00
Cheque 378 - £35.00
Cheque 379 - £25.00
Cheque 380 - £20.00</t>
  </si>
  <si>
    <t>Sept-22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</si>
</sst>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4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24" fillId="0" borderId="27" xfId="0" applyNumberFormat="1" applyFont="1" applyBorder="1"/>
    <xf numFmtId="4" fontId="24" fillId="0" borderId="7" xfId="0" applyNumberFormat="1" applyFont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0" fontId="33" fillId="0" borderId="45" xfId="0" applyFont="1" applyBorder="1" applyAlignment="1">
      <alignment horizontal="left" vertical="center" wrapText="1"/>
    </xf>
    <xf numFmtId="0" fontId="33" fillId="0" borderId="42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9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U324"/>
  <sheetViews>
    <sheetView zoomScale="80" zoomScaleNormal="80" workbookViewId="0">
      <pane xSplit="8" ySplit="10" topLeftCell="Z200" activePane="bottomRight" state="frozen"/>
      <selection pane="topRight" activeCell="I1" sqref="I1"/>
      <selection pane="bottomLeft" activeCell="A11" sqref="A11"/>
      <selection pane="bottomRight" activeCell="J206" sqref="J206"/>
    </sheetView>
  </sheetViews>
  <sheetFormatPr defaultColWidth="8.81640625" defaultRowHeight="13" x14ac:dyDescent="0.3"/>
  <cols>
    <col min="1" max="1" width="7.81640625" style="7" bestFit="1" customWidth="1"/>
    <col min="2" max="2" width="39.1796875" style="7" bestFit="1" customWidth="1"/>
    <col min="3" max="3" width="12.7265625" style="7" hidden="1" customWidth="1"/>
    <col min="4" max="4" width="9.26953125" style="69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1" width="11.54296875" style="20" customWidth="1"/>
    <col min="12" max="12" width="10.1796875" style="20" bestFit="1" customWidth="1"/>
    <col min="13" max="13" width="9.1796875" style="20" customWidth="1"/>
    <col min="14" max="14" width="6.54296875" style="20" bestFit="1" customWidth="1"/>
    <col min="15" max="15" width="9.1796875" style="20" bestFit="1" customWidth="1"/>
    <col min="16" max="17" width="9.1796875" style="20" customWidth="1"/>
    <col min="18" max="18" width="11.453125" style="20" customWidth="1"/>
    <col min="19" max="19" width="10.1796875" style="20" customWidth="1"/>
    <col min="20" max="20" width="9.1796875" style="20" bestFit="1" customWidth="1"/>
    <col min="21" max="21" width="9.1796875" style="20" customWidth="1"/>
    <col min="22" max="22" width="9.26953125" style="43" customWidth="1"/>
    <col min="23" max="23" width="14.26953125" style="43" customWidth="1"/>
    <col min="24" max="24" width="8.90625" style="43" customWidth="1"/>
    <col min="25" max="25" width="9" style="43" customWidth="1"/>
    <col min="26" max="26" width="10.1796875" style="43" customWidth="1"/>
    <col min="27" max="27" width="10.54296875" style="43" customWidth="1"/>
    <col min="28" max="28" width="9" style="43" customWidth="1"/>
    <col min="29" max="29" width="7.26953125" style="43" customWidth="1"/>
    <col min="30" max="30" width="7.54296875" style="43" customWidth="1"/>
    <col min="31" max="31" width="9.1796875" style="43" bestFit="1" customWidth="1"/>
    <col min="32" max="32" width="9.26953125" style="43" customWidth="1"/>
    <col min="33" max="34" width="7.26953125" style="43" customWidth="1"/>
    <col min="35" max="35" width="9.81640625" style="43" customWidth="1"/>
    <col min="36" max="36" width="10.7265625" style="43" customWidth="1"/>
    <col min="37" max="37" width="8.81640625" style="43" customWidth="1"/>
    <col min="38" max="38" width="9.7265625" style="43" customWidth="1"/>
    <col min="39" max="44" width="9.26953125" style="43" customWidth="1"/>
    <col min="45" max="45" width="7.54296875" style="43" customWidth="1"/>
    <col min="46" max="46" width="7.7265625" style="43" customWidth="1"/>
    <col min="47" max="47" width="12.453125" style="43" bestFit="1" customWidth="1"/>
    <col min="48" max="48" width="9.1796875" style="43" bestFit="1" customWidth="1"/>
    <col min="49" max="49" width="9.1796875" style="43" customWidth="1"/>
    <col min="50" max="50" width="10.1796875" style="43" customWidth="1"/>
    <col min="51" max="51" width="11" style="43" customWidth="1"/>
    <col min="52" max="52" width="9.1796875" style="43" customWidth="1"/>
    <col min="53" max="53" width="10.26953125" style="43" customWidth="1"/>
    <col min="54" max="54" width="10.453125" style="43" customWidth="1"/>
    <col min="55" max="56" width="9.1796875" style="43" customWidth="1"/>
    <col min="57" max="57" width="9" style="43" customWidth="1"/>
    <col min="58" max="58" width="10.1796875" style="47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43"/>
      <c r="BG1" s="1"/>
    </row>
    <row r="2" spans="1:60" x14ac:dyDescent="0.3">
      <c r="BF2" s="43"/>
      <c r="BG2" s="1"/>
    </row>
    <row r="3" spans="1:60" ht="13.5" thickBot="1" x14ac:dyDescent="0.35">
      <c r="BF3" s="43"/>
      <c r="BG3" s="1"/>
    </row>
    <row r="4" spans="1:60" x14ac:dyDescent="0.3">
      <c r="A4" s="285" t="s">
        <v>214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7"/>
      <c r="AS4" s="26"/>
      <c r="AT4" s="26"/>
      <c r="AU4" s="26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9"/>
      <c r="BG4" s="6"/>
    </row>
    <row r="5" spans="1:60" x14ac:dyDescent="0.3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1"/>
      <c r="AS5" s="30"/>
      <c r="AT5" s="30"/>
      <c r="AU5" s="30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3"/>
      <c r="BG5" s="8"/>
    </row>
    <row r="6" spans="1:60" x14ac:dyDescent="0.3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1"/>
      <c r="AS6" s="30"/>
      <c r="AT6" s="30"/>
      <c r="AU6" s="30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3"/>
      <c r="BG6" s="8"/>
    </row>
    <row r="7" spans="1:60" x14ac:dyDescent="0.3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1"/>
      <c r="AS7" s="30"/>
      <c r="AT7" s="30"/>
      <c r="AU7" s="30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3"/>
      <c r="BG7" s="8"/>
    </row>
    <row r="8" spans="1:60" x14ac:dyDescent="0.3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1"/>
      <c r="AS8" s="30"/>
      <c r="AT8" s="30"/>
      <c r="AU8" s="30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3"/>
      <c r="BG8" s="8"/>
    </row>
    <row r="9" spans="1:60" ht="16.5" thickBot="1" x14ac:dyDescent="0.65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5"/>
      <c r="AS9" s="34"/>
      <c r="AT9" s="34"/>
      <c r="AU9" s="34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7"/>
      <c r="BG9" s="9"/>
    </row>
    <row r="10" spans="1:60" s="25" customFormat="1" ht="131.25" customHeight="1" x14ac:dyDescent="0.25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5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184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262</v>
      </c>
      <c r="AP10" s="108" t="s">
        <v>152</v>
      </c>
      <c r="AQ10" s="108" t="s">
        <v>123</v>
      </c>
      <c r="AR10" s="108" t="s">
        <v>124</v>
      </c>
      <c r="AS10" s="106" t="s">
        <v>125</v>
      </c>
      <c r="AT10" s="106" t="s">
        <v>126</v>
      </c>
      <c r="AU10" s="106" t="s">
        <v>128</v>
      </c>
      <c r="AV10" s="106" t="s">
        <v>127</v>
      </c>
      <c r="AW10" s="109" t="s">
        <v>155</v>
      </c>
      <c r="AX10" s="109" t="s">
        <v>94</v>
      </c>
      <c r="AY10" s="109" t="s">
        <v>137</v>
      </c>
      <c r="AZ10" s="109" t="s">
        <v>140</v>
      </c>
      <c r="BA10" s="109" t="s">
        <v>95</v>
      </c>
      <c r="BB10" s="109" t="s">
        <v>89</v>
      </c>
      <c r="BC10" s="109" t="s">
        <v>138</v>
      </c>
      <c r="BD10" s="109" t="s">
        <v>139</v>
      </c>
      <c r="BE10" s="109" t="s">
        <v>14</v>
      </c>
      <c r="BF10" s="58" t="s">
        <v>15</v>
      </c>
      <c r="BG10" s="24" t="s">
        <v>19</v>
      </c>
      <c r="BH10" s="10"/>
    </row>
    <row r="11" spans="1:60" x14ac:dyDescent="0.3">
      <c r="A11" s="77">
        <v>44652</v>
      </c>
      <c r="B11" s="72" t="s">
        <v>217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1"/>
      <c r="BD11" s="111"/>
      <c r="BE11" s="111"/>
      <c r="BF11" s="59"/>
      <c r="BG11" s="15"/>
      <c r="BH11" s="11"/>
    </row>
    <row r="12" spans="1:60" x14ac:dyDescent="0.3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1"/>
      <c r="BD12" s="111"/>
      <c r="BE12" s="111"/>
      <c r="BF12" s="59"/>
      <c r="BG12" s="15"/>
      <c r="BH12" s="11"/>
    </row>
    <row r="13" spans="1:60" x14ac:dyDescent="0.3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1"/>
      <c r="BD13" s="111"/>
      <c r="BE13" s="111"/>
      <c r="BF13" s="59"/>
      <c r="BG13" s="15"/>
      <c r="BH13" s="11"/>
    </row>
    <row r="14" spans="1:60" x14ac:dyDescent="0.3">
      <c r="A14" s="77">
        <v>44667</v>
      </c>
      <c r="B14" s="72" t="s">
        <v>218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>
        <v>449.52</v>
      </c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1"/>
      <c r="BD14" s="111"/>
      <c r="BE14" s="111"/>
      <c r="BF14" s="59"/>
      <c r="BG14" s="15"/>
      <c r="BH14" s="11"/>
    </row>
    <row r="15" spans="1:60" x14ac:dyDescent="0.3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1"/>
      <c r="BD15" s="111"/>
      <c r="BE15" s="111"/>
      <c r="BF15" s="59"/>
      <c r="BG15" s="15"/>
      <c r="BH15" s="11"/>
    </row>
    <row r="16" spans="1:60" x14ac:dyDescent="0.3">
      <c r="A16" s="77">
        <v>44671</v>
      </c>
      <c r="B16" s="72" t="s">
        <v>182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1"/>
      <c r="BD16" s="111"/>
      <c r="BE16" s="111"/>
      <c r="BF16" s="59"/>
      <c r="BG16" s="15"/>
      <c r="BH16" s="11"/>
    </row>
    <row r="17" spans="1:60" x14ac:dyDescent="0.3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1"/>
      <c r="BD17" s="111"/>
      <c r="BE17" s="111"/>
      <c r="BF17" s="59"/>
      <c r="BG17" s="15"/>
      <c r="BH17" s="11"/>
    </row>
    <row r="18" spans="1:60" x14ac:dyDescent="0.3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96">
        <v>50</v>
      </c>
      <c r="BB18" s="110"/>
      <c r="BC18" s="111"/>
      <c r="BD18" s="111"/>
      <c r="BE18" s="111"/>
      <c r="BF18" s="59"/>
      <c r="BG18" s="15"/>
      <c r="BH18" s="11"/>
    </row>
    <row r="19" spans="1:60" x14ac:dyDescent="0.3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96">
        <v>35</v>
      </c>
      <c r="BB19" s="110"/>
      <c r="BC19" s="111"/>
      <c r="BD19" s="111"/>
      <c r="BE19" s="111"/>
      <c r="BF19" s="59"/>
      <c r="BG19" s="15"/>
      <c r="BH19" s="11"/>
    </row>
    <row r="20" spans="1:60" x14ac:dyDescent="0.3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96">
        <v>25</v>
      </c>
      <c r="BB20" s="110"/>
      <c r="BC20" s="111"/>
      <c r="BD20" s="111"/>
      <c r="BE20" s="111"/>
      <c r="BF20" s="59"/>
      <c r="BG20" s="15"/>
      <c r="BH20" s="11"/>
    </row>
    <row r="21" spans="1:60" x14ac:dyDescent="0.3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96">
        <v>20</v>
      </c>
      <c r="BB21" s="110"/>
      <c r="BC21" s="111"/>
      <c r="BD21" s="111"/>
      <c r="BE21" s="111"/>
      <c r="BF21" s="59">
        <f>SUM(V11:BE21)</f>
        <v>855.87</v>
      </c>
      <c r="BG21" s="15">
        <f>SUM(I11:U21)</f>
        <v>6688.1</v>
      </c>
      <c r="BH21" s="11"/>
    </row>
    <row r="22" spans="1:60" x14ac:dyDescent="0.3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296"/>
      <c r="AV22" s="110"/>
      <c r="AW22" s="110"/>
      <c r="AX22" s="110"/>
      <c r="AY22" s="110"/>
      <c r="AZ22" s="110"/>
      <c r="BA22" s="289"/>
      <c r="BB22" s="110"/>
      <c r="BC22" s="111"/>
      <c r="BD22" s="111"/>
      <c r="BE22" s="111"/>
      <c r="BF22" s="59"/>
      <c r="BG22" s="15"/>
      <c r="BH22" s="11"/>
    </row>
    <row r="23" spans="1:60" x14ac:dyDescent="0.3">
      <c r="A23" s="77">
        <v>44686</v>
      </c>
      <c r="B23" s="72" t="s">
        <v>221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96">
        <v>526.26</v>
      </c>
      <c r="AV23" s="110"/>
      <c r="AW23" s="110"/>
      <c r="AX23" s="110"/>
      <c r="AY23" s="110"/>
      <c r="AZ23" s="110"/>
      <c r="BA23" s="110"/>
      <c r="BB23" s="110"/>
      <c r="BC23" s="111"/>
      <c r="BD23" s="111"/>
      <c r="BE23" s="111"/>
      <c r="BF23" s="59"/>
      <c r="BG23" s="15"/>
      <c r="BH23" s="11"/>
    </row>
    <row r="24" spans="1:60" x14ac:dyDescent="0.3">
      <c r="A24" s="77">
        <v>44686</v>
      </c>
      <c r="B24" s="72" t="s">
        <v>222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96">
        <v>487.15</v>
      </c>
      <c r="AV24" s="110"/>
      <c r="AW24" s="110"/>
      <c r="AX24" s="110"/>
      <c r="AY24" s="110"/>
      <c r="AZ24" s="110"/>
      <c r="BA24" s="110"/>
      <c r="BB24" s="110"/>
      <c r="BC24" s="111"/>
      <c r="BD24" s="111"/>
      <c r="BE24" s="111"/>
      <c r="BF24" s="59"/>
      <c r="BG24" s="15"/>
      <c r="BH24" s="11"/>
    </row>
    <row r="25" spans="1:60" x14ac:dyDescent="0.3">
      <c r="A25" s="77">
        <v>44700</v>
      </c>
      <c r="B25" s="72" t="s">
        <v>223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1"/>
      <c r="BD25" s="111"/>
      <c r="BE25" s="111"/>
      <c r="BF25" s="269"/>
      <c r="BG25" s="270"/>
      <c r="BH25" s="11"/>
    </row>
    <row r="26" spans="1:60" x14ac:dyDescent="0.3">
      <c r="A26" s="77">
        <v>44700</v>
      </c>
      <c r="B26" s="72" t="s">
        <v>224</v>
      </c>
      <c r="C26" s="72"/>
      <c r="D26" s="87">
        <v>481</v>
      </c>
      <c r="E26" s="96">
        <v>25.35</v>
      </c>
      <c r="F26" s="257"/>
      <c r="G26" s="289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30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1"/>
      <c r="BD26" s="111"/>
      <c r="BE26" s="111"/>
      <c r="BF26" s="269"/>
      <c r="BG26" s="270"/>
      <c r="BH26" s="11"/>
    </row>
    <row r="27" spans="1:60" x14ac:dyDescent="0.3">
      <c r="A27" s="77">
        <v>44700</v>
      </c>
      <c r="B27" s="72" t="s">
        <v>225</v>
      </c>
      <c r="C27" s="72"/>
      <c r="D27" s="87">
        <v>482</v>
      </c>
      <c r="E27" s="96">
        <v>60.71</v>
      </c>
      <c r="F27" s="73"/>
      <c r="G27" s="289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30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1"/>
      <c r="BD27" s="111"/>
      <c r="BE27" s="111"/>
      <c r="BF27" s="269"/>
      <c r="BG27" s="270"/>
      <c r="BH27" s="11"/>
    </row>
    <row r="28" spans="1:60" s="272" customFormat="1" x14ac:dyDescent="0.3">
      <c r="A28" s="77">
        <v>44700</v>
      </c>
      <c r="B28" s="262" t="s">
        <v>226</v>
      </c>
      <c r="C28" s="262"/>
      <c r="D28" s="263">
        <v>483</v>
      </c>
      <c r="E28" s="288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8"/>
      <c r="BD28" s="268"/>
      <c r="BE28" s="268"/>
      <c r="BF28" s="269"/>
      <c r="BG28" s="270"/>
      <c r="BH28" s="271"/>
    </row>
    <row r="29" spans="1:60" x14ac:dyDescent="0.3">
      <c r="A29" s="77">
        <v>44700</v>
      </c>
      <c r="B29" s="72" t="s">
        <v>227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1"/>
      <c r="BD29" s="111"/>
      <c r="BE29" s="111"/>
      <c r="BF29" s="59"/>
      <c r="BG29" s="15"/>
      <c r="BH29" s="11"/>
    </row>
    <row r="30" spans="1:60" x14ac:dyDescent="0.3">
      <c r="A30" s="77">
        <v>44700</v>
      </c>
      <c r="B30" s="72" t="s">
        <v>228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>
        <v>40</v>
      </c>
      <c r="BA30" s="110"/>
      <c r="BB30" s="110"/>
      <c r="BC30" s="111"/>
      <c r="BD30" s="111"/>
      <c r="BE30" s="111"/>
      <c r="BF30" s="59"/>
      <c r="BG30" s="15"/>
      <c r="BH30" s="11"/>
    </row>
    <row r="31" spans="1:60" x14ac:dyDescent="0.3">
      <c r="A31" s="77">
        <v>44700</v>
      </c>
      <c r="B31" s="72" t="s">
        <v>229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1"/>
      <c r="BD31" s="111"/>
      <c r="BE31" s="111"/>
      <c r="BF31" s="59"/>
      <c r="BG31" s="15"/>
      <c r="BH31" s="11"/>
    </row>
    <row r="32" spans="1:60" x14ac:dyDescent="0.3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1"/>
      <c r="BD32" s="111"/>
      <c r="BE32" s="111"/>
      <c r="BF32" s="59"/>
      <c r="BG32" s="15"/>
      <c r="BH32" s="11"/>
    </row>
    <row r="33" spans="1:60" x14ac:dyDescent="0.3">
      <c r="A33" s="77">
        <v>44700</v>
      </c>
      <c r="B33" s="72" t="s">
        <v>230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1"/>
      <c r="BD33" s="111"/>
      <c r="BE33" s="111"/>
      <c r="BF33" s="59"/>
      <c r="BG33" s="15"/>
      <c r="BH33" s="11"/>
    </row>
    <row r="34" spans="1:60" x14ac:dyDescent="0.3">
      <c r="A34" s="77">
        <v>44706</v>
      </c>
      <c r="B34" s="287" t="s">
        <v>231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1"/>
      <c r="BD34" s="111"/>
      <c r="BE34" s="111"/>
      <c r="BF34" s="59"/>
      <c r="BG34" s="15"/>
      <c r="BH34" s="11"/>
    </row>
    <row r="35" spans="1:60" x14ac:dyDescent="0.3">
      <c r="A35" s="77">
        <v>44707</v>
      </c>
      <c r="B35" s="72" t="s">
        <v>232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1"/>
      <c r="BD35" s="111"/>
      <c r="BE35" s="111"/>
      <c r="BF35" s="59"/>
      <c r="BG35" s="15"/>
      <c r="BH35" s="11"/>
    </row>
    <row r="36" spans="1:60" x14ac:dyDescent="0.3">
      <c r="A36" s="77">
        <v>44707</v>
      </c>
      <c r="B36" s="72" t="s">
        <v>233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1"/>
      <c r="BD36" s="111"/>
      <c r="BE36" s="111"/>
      <c r="BF36" s="59"/>
      <c r="BG36" s="15"/>
      <c r="BH36" s="11"/>
    </row>
    <row r="37" spans="1:60" x14ac:dyDescent="0.3">
      <c r="A37" s="77">
        <v>44682</v>
      </c>
      <c r="B37" s="72" t="s">
        <v>234</v>
      </c>
      <c r="C37" s="72"/>
      <c r="D37" s="87">
        <v>360</v>
      </c>
      <c r="E37" s="96"/>
      <c r="F37" s="257">
        <v>50</v>
      </c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>
        <v>50</v>
      </c>
      <c r="BB37" s="110"/>
      <c r="BC37" s="111"/>
      <c r="BD37" s="111"/>
      <c r="BE37" s="111"/>
      <c r="BF37" s="59"/>
      <c r="BG37" s="15"/>
      <c r="BH37" s="11"/>
    </row>
    <row r="38" spans="1:60" x14ac:dyDescent="0.3">
      <c r="A38" s="77">
        <v>44682</v>
      </c>
      <c r="B38" s="72" t="s">
        <v>235</v>
      </c>
      <c r="C38" s="72"/>
      <c r="D38" s="87">
        <v>361</v>
      </c>
      <c r="E38" s="96"/>
      <c r="F38" s="257">
        <v>35</v>
      </c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>
        <v>35</v>
      </c>
      <c r="BB38" s="110"/>
      <c r="BC38" s="111"/>
      <c r="BD38" s="111"/>
      <c r="BE38" s="111"/>
      <c r="BF38" s="59"/>
      <c r="BG38" s="15"/>
      <c r="BH38" s="11"/>
    </row>
    <row r="39" spans="1:60" x14ac:dyDescent="0.3">
      <c r="A39" s="77">
        <v>44682</v>
      </c>
      <c r="B39" s="72" t="s">
        <v>149</v>
      </c>
      <c r="C39" s="72"/>
      <c r="D39" s="87">
        <v>362</v>
      </c>
      <c r="E39" s="96"/>
      <c r="F39" s="257">
        <v>25</v>
      </c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>
        <v>25</v>
      </c>
      <c r="BB39" s="110"/>
      <c r="BC39" s="111"/>
      <c r="BD39" s="111"/>
      <c r="BE39" s="111"/>
      <c r="BF39" s="269"/>
      <c r="BG39" s="270"/>
      <c r="BH39" s="11"/>
    </row>
    <row r="40" spans="1:60" s="293" customFormat="1" x14ac:dyDescent="0.3">
      <c r="A40" s="77">
        <v>44682</v>
      </c>
      <c r="B40" s="72" t="s">
        <v>150</v>
      </c>
      <c r="C40" s="72"/>
      <c r="D40" s="87">
        <v>363</v>
      </c>
      <c r="E40" s="96"/>
      <c r="F40" s="257">
        <v>20</v>
      </c>
      <c r="G40" s="73"/>
      <c r="H40" s="290"/>
      <c r="I40" s="291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>
        <v>20</v>
      </c>
      <c r="BB40" s="110"/>
      <c r="BC40" s="111"/>
      <c r="BD40" s="111"/>
      <c r="BE40" s="111"/>
      <c r="BF40" s="59">
        <f>SUM(V22:BE40)</f>
        <v>4257.59</v>
      </c>
      <c r="BG40" s="15">
        <f>SUM(I22:U40)</f>
        <v>0.56000000000000005</v>
      </c>
      <c r="BH40" s="186"/>
    </row>
    <row r="41" spans="1:60" s="293" customFormat="1" x14ac:dyDescent="0.3">
      <c r="A41" s="77">
        <v>44721</v>
      </c>
      <c r="B41" s="72" t="s">
        <v>144</v>
      </c>
      <c r="C41" s="72"/>
      <c r="D41" s="87"/>
      <c r="E41" s="96"/>
      <c r="F41" s="73">
        <v>0.62</v>
      </c>
      <c r="G41" s="73"/>
      <c r="H41" s="290"/>
      <c r="I41" s="291"/>
      <c r="J41" s="292"/>
      <c r="K41" s="292"/>
      <c r="L41" s="292"/>
      <c r="M41" s="292"/>
      <c r="N41" s="292">
        <v>0.62</v>
      </c>
      <c r="O41" s="292"/>
      <c r="P41" s="292"/>
      <c r="Q41" s="292"/>
      <c r="R41" s="292"/>
      <c r="S41" s="292"/>
      <c r="T41" s="292"/>
      <c r="U41" s="292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1"/>
      <c r="BD41" s="111"/>
      <c r="BE41" s="111"/>
      <c r="BF41" s="59"/>
      <c r="BG41" s="15"/>
      <c r="BH41" s="186"/>
    </row>
    <row r="42" spans="1:60" s="293" customFormat="1" x14ac:dyDescent="0.3">
      <c r="A42" s="255">
        <v>44715</v>
      </c>
      <c r="B42" s="72" t="s">
        <v>239</v>
      </c>
      <c r="C42" s="72"/>
      <c r="D42" s="87">
        <v>492</v>
      </c>
      <c r="E42" s="96">
        <v>368</v>
      </c>
      <c r="F42" s="73"/>
      <c r="G42" s="73"/>
      <c r="H42" s="290"/>
      <c r="I42" s="291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>
        <v>368</v>
      </c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1"/>
      <c r="BD42" s="111"/>
      <c r="BE42" s="111"/>
      <c r="BF42" s="59"/>
      <c r="BG42" s="15"/>
      <c r="BH42" s="186"/>
    </row>
    <row r="43" spans="1:60" s="293" customFormat="1" x14ac:dyDescent="0.3">
      <c r="A43" s="255">
        <v>44721</v>
      </c>
      <c r="B43" s="72" t="s">
        <v>240</v>
      </c>
      <c r="C43" s="72"/>
      <c r="D43" s="87">
        <v>493</v>
      </c>
      <c r="E43" s="96">
        <v>320</v>
      </c>
      <c r="F43" s="73"/>
      <c r="G43" s="73"/>
      <c r="H43" s="290"/>
      <c r="I43" s="291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>
        <v>320</v>
      </c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1"/>
      <c r="BD43" s="111"/>
      <c r="BE43" s="111"/>
      <c r="BF43" s="59"/>
      <c r="BG43" s="15"/>
      <c r="BH43" s="186"/>
    </row>
    <row r="44" spans="1:60" s="293" customFormat="1" x14ac:dyDescent="0.3">
      <c r="A44" s="255">
        <v>44721</v>
      </c>
      <c r="B44" s="72" t="s">
        <v>241</v>
      </c>
      <c r="C44" s="72"/>
      <c r="D44" s="87">
        <v>494</v>
      </c>
      <c r="E44" s="96">
        <v>61.87</v>
      </c>
      <c r="F44" s="73"/>
      <c r="G44" s="73"/>
      <c r="H44" s="290"/>
      <c r="I44" s="291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110">
        <v>61.87</v>
      </c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1"/>
      <c r="BD44" s="111"/>
      <c r="BE44" s="111"/>
      <c r="BF44" s="59"/>
      <c r="BG44" s="15"/>
      <c r="BH44" s="186"/>
    </row>
    <row r="45" spans="1:60" s="293" customFormat="1" x14ac:dyDescent="0.3">
      <c r="A45" s="255">
        <v>44721</v>
      </c>
      <c r="B45" s="72" t="s">
        <v>242</v>
      </c>
      <c r="C45" s="72"/>
      <c r="D45" s="87">
        <v>495</v>
      </c>
      <c r="E45" s="96">
        <v>18.48</v>
      </c>
      <c r="F45" s="73"/>
      <c r="G45" s="96"/>
      <c r="H45" s="290"/>
      <c r="I45" s="291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110"/>
      <c r="W45" s="110"/>
      <c r="X45" s="110">
        <v>18.48</v>
      </c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1"/>
      <c r="BD45" s="111"/>
      <c r="BE45" s="111"/>
      <c r="BF45" s="59"/>
      <c r="BG45" s="15"/>
      <c r="BH45" s="186"/>
    </row>
    <row r="46" spans="1:60" s="293" customFormat="1" x14ac:dyDescent="0.3">
      <c r="A46" s="255">
        <v>44735</v>
      </c>
      <c r="B46" s="72" t="s">
        <v>225</v>
      </c>
      <c r="C46" s="72"/>
      <c r="D46" s="87">
        <v>496</v>
      </c>
      <c r="E46" s="96">
        <v>34.1</v>
      </c>
      <c r="F46" s="73"/>
      <c r="G46" s="96"/>
      <c r="H46" s="290"/>
      <c r="I46" s="291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110"/>
      <c r="W46" s="110"/>
      <c r="X46" s="110">
        <v>34.1</v>
      </c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1"/>
      <c r="BD46" s="111"/>
      <c r="BE46" s="111"/>
      <c r="BF46" s="59"/>
      <c r="BG46" s="15"/>
      <c r="BH46" s="186"/>
    </row>
    <row r="47" spans="1:60" s="293" customFormat="1" x14ac:dyDescent="0.3">
      <c r="A47" s="255">
        <v>44735</v>
      </c>
      <c r="B47" s="72" t="s">
        <v>243</v>
      </c>
      <c r="C47" s="72"/>
      <c r="D47" s="87">
        <v>497</v>
      </c>
      <c r="E47" s="96">
        <v>62.99</v>
      </c>
      <c r="F47" s="73"/>
      <c r="G47" s="254"/>
      <c r="H47" s="290"/>
      <c r="I47" s="291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>
        <v>62.99</v>
      </c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1"/>
      <c r="BD47" s="111"/>
      <c r="BE47" s="111"/>
      <c r="BF47" s="59"/>
      <c r="BG47" s="15"/>
      <c r="BH47" s="186"/>
    </row>
    <row r="48" spans="1:60" s="293" customFormat="1" x14ac:dyDescent="0.3">
      <c r="A48" s="255">
        <v>44735</v>
      </c>
      <c r="B48" s="72" t="s">
        <v>182</v>
      </c>
      <c r="C48" s="72"/>
      <c r="D48" s="87">
        <v>498</v>
      </c>
      <c r="E48" s="96">
        <v>221.15</v>
      </c>
      <c r="F48" s="73"/>
      <c r="G48" s="96"/>
      <c r="H48" s="290"/>
      <c r="I48" s="291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110">
        <v>221.15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1"/>
      <c r="BD48" s="111"/>
      <c r="BE48" s="111"/>
      <c r="BF48" s="59"/>
      <c r="BG48" s="15"/>
      <c r="BH48" s="186"/>
    </row>
    <row r="49" spans="1:60" s="293" customFormat="1" x14ac:dyDescent="0.3">
      <c r="A49" s="255">
        <v>44735</v>
      </c>
      <c r="B49" s="72" t="s">
        <v>244</v>
      </c>
      <c r="C49" s="72"/>
      <c r="D49" s="87">
        <v>499</v>
      </c>
      <c r="E49" s="96">
        <v>200</v>
      </c>
      <c r="F49" s="73"/>
      <c r="G49" s="96"/>
      <c r="H49" s="290"/>
      <c r="I49" s="291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>
        <v>200</v>
      </c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1"/>
      <c r="BD49" s="111"/>
      <c r="BE49" s="111"/>
      <c r="BF49" s="59"/>
      <c r="BG49" s="15"/>
      <c r="BH49" s="186"/>
    </row>
    <row r="50" spans="1:60" s="293" customFormat="1" x14ac:dyDescent="0.3">
      <c r="A50" s="255">
        <v>44735</v>
      </c>
      <c r="B50" s="72" t="s">
        <v>245</v>
      </c>
      <c r="C50" s="72"/>
      <c r="D50" s="87">
        <v>500</v>
      </c>
      <c r="E50" s="96">
        <v>80</v>
      </c>
      <c r="F50" s="73"/>
      <c r="G50" s="96"/>
      <c r="H50" s="290"/>
      <c r="I50" s="291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>
        <v>80</v>
      </c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1"/>
      <c r="BD50" s="111"/>
      <c r="BE50" s="111"/>
      <c r="BF50" s="59"/>
      <c r="BG50" s="15"/>
      <c r="BH50" s="186"/>
    </row>
    <row r="51" spans="1:60" s="293" customFormat="1" x14ac:dyDescent="0.3">
      <c r="A51" s="255">
        <v>44735</v>
      </c>
      <c r="B51" s="72" t="s">
        <v>246</v>
      </c>
      <c r="C51" s="72"/>
      <c r="D51" s="87">
        <v>501</v>
      </c>
      <c r="E51" s="96">
        <v>330.13</v>
      </c>
      <c r="F51" s="73"/>
      <c r="G51" s="96"/>
      <c r="H51" s="290"/>
      <c r="I51" s="291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>
        <v>330.13</v>
      </c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1"/>
      <c r="BD51" s="111"/>
      <c r="BE51" s="111"/>
      <c r="BF51" s="269"/>
      <c r="BG51" s="270"/>
      <c r="BH51" s="186"/>
    </row>
    <row r="52" spans="1:60" s="293" customFormat="1" x14ac:dyDescent="0.3">
      <c r="A52" s="255">
        <v>44735</v>
      </c>
      <c r="B52" s="72" t="s">
        <v>247</v>
      </c>
      <c r="C52" s="72"/>
      <c r="D52" s="87">
        <v>502</v>
      </c>
      <c r="E52" s="96">
        <v>76.849999999999994</v>
      </c>
      <c r="F52" s="73"/>
      <c r="G52" s="96"/>
      <c r="H52" s="290"/>
      <c r="I52" s="291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>
        <v>76.849999999999994</v>
      </c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0"/>
      <c r="BC52" s="111"/>
      <c r="BD52" s="111"/>
      <c r="BE52" s="111"/>
      <c r="BF52" s="269"/>
      <c r="BG52" s="270"/>
      <c r="BH52" s="186"/>
    </row>
    <row r="53" spans="1:60" s="293" customFormat="1" x14ac:dyDescent="0.3">
      <c r="A53" s="255">
        <v>44735</v>
      </c>
      <c r="B53" s="72" t="s">
        <v>248</v>
      </c>
      <c r="C53" s="72"/>
      <c r="D53" s="87">
        <v>503</v>
      </c>
      <c r="E53" s="96">
        <v>124.75</v>
      </c>
      <c r="F53" s="73"/>
      <c r="G53" s="96"/>
      <c r="H53" s="290"/>
      <c r="I53" s="291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>
        <v>124.75</v>
      </c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1"/>
      <c r="BD53" s="111"/>
      <c r="BE53" s="111"/>
      <c r="BF53" s="59"/>
      <c r="BG53" s="15"/>
      <c r="BH53" s="186"/>
    </row>
    <row r="54" spans="1:60" s="293" customFormat="1" x14ac:dyDescent="0.3">
      <c r="A54" s="255">
        <v>44735</v>
      </c>
      <c r="B54" s="72" t="s">
        <v>249</v>
      </c>
      <c r="C54" s="72"/>
      <c r="D54" s="87">
        <v>504</v>
      </c>
      <c r="E54" s="96">
        <v>65.319999999999993</v>
      </c>
      <c r="F54" s="73"/>
      <c r="G54" s="289"/>
      <c r="H54" s="290"/>
      <c r="I54" s="291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>
        <v>65.319999999999993</v>
      </c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1"/>
      <c r="BD54" s="111"/>
      <c r="BE54" s="111"/>
      <c r="BF54" s="269"/>
      <c r="BG54" s="270"/>
      <c r="BH54" s="186"/>
    </row>
    <row r="55" spans="1:60" s="293" customFormat="1" x14ac:dyDescent="0.3">
      <c r="A55" s="255">
        <v>44735</v>
      </c>
      <c r="B55" s="72" t="s">
        <v>250</v>
      </c>
      <c r="C55" s="72"/>
      <c r="D55" s="87">
        <v>505</v>
      </c>
      <c r="E55" s="96">
        <v>50</v>
      </c>
      <c r="F55" s="73"/>
      <c r="G55" s="289"/>
      <c r="H55" s="290"/>
      <c r="I55" s="291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>
        <v>50</v>
      </c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1"/>
      <c r="BD55" s="111"/>
      <c r="BE55" s="111"/>
      <c r="BF55" s="269"/>
      <c r="BG55" s="270"/>
      <c r="BH55" s="186"/>
    </row>
    <row r="56" spans="1:60" s="293" customFormat="1" x14ac:dyDescent="0.3">
      <c r="A56" s="255">
        <v>44735</v>
      </c>
      <c r="B56" s="72" t="s">
        <v>251</v>
      </c>
      <c r="C56" s="72"/>
      <c r="D56" s="87">
        <v>506</v>
      </c>
      <c r="E56" s="96">
        <v>32</v>
      </c>
      <c r="F56" s="73"/>
      <c r="G56" s="289"/>
      <c r="H56" s="290"/>
      <c r="I56" s="291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>
        <v>32</v>
      </c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1"/>
      <c r="BD56" s="111"/>
      <c r="BE56" s="111"/>
      <c r="BF56" s="269"/>
      <c r="BG56" s="270"/>
      <c r="BH56" s="186"/>
    </row>
    <row r="57" spans="1:60" s="293" customFormat="1" x14ac:dyDescent="0.3">
      <c r="A57" s="255">
        <v>44735</v>
      </c>
      <c r="B57" s="72" t="s">
        <v>252</v>
      </c>
      <c r="C57" s="72"/>
      <c r="D57" s="87">
        <v>507</v>
      </c>
      <c r="E57" s="96">
        <v>48.63</v>
      </c>
      <c r="F57" s="73"/>
      <c r="G57" s="289"/>
      <c r="H57" s="290"/>
      <c r="I57" s="291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>
        <v>48.63</v>
      </c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1"/>
      <c r="BD57" s="111"/>
      <c r="BE57" s="111"/>
      <c r="BF57" s="269"/>
      <c r="BG57" s="270"/>
      <c r="BH57" s="186"/>
    </row>
    <row r="58" spans="1:60" s="293" customFormat="1" x14ac:dyDescent="0.3">
      <c r="A58" s="255">
        <v>44735</v>
      </c>
      <c r="B58" s="72" t="s">
        <v>253</v>
      </c>
      <c r="C58" s="72"/>
      <c r="D58" s="87">
        <v>508</v>
      </c>
      <c r="E58" s="96">
        <v>140</v>
      </c>
      <c r="F58" s="73"/>
      <c r="G58" s="289"/>
      <c r="H58" s="290"/>
      <c r="I58" s="291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>
        <v>140</v>
      </c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0"/>
      <c r="BC58" s="111"/>
      <c r="BD58" s="111"/>
      <c r="BE58" s="111"/>
      <c r="BF58" s="269"/>
      <c r="BG58" s="270"/>
      <c r="BH58" s="186"/>
    </row>
    <row r="59" spans="1:60" s="293" customFormat="1" x14ac:dyDescent="0.3">
      <c r="A59" s="255">
        <v>44735</v>
      </c>
      <c r="B59" s="72" t="s">
        <v>254</v>
      </c>
      <c r="C59" s="72"/>
      <c r="D59" s="87">
        <v>509</v>
      </c>
      <c r="E59" s="96">
        <v>164.59</v>
      </c>
      <c r="F59" s="73"/>
      <c r="G59" s="289"/>
      <c r="H59" s="290"/>
      <c r="I59" s="291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>
        <v>164.59</v>
      </c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1"/>
      <c r="BD59" s="111"/>
      <c r="BE59" s="111"/>
      <c r="BF59" s="269"/>
      <c r="BG59" s="270"/>
      <c r="BH59" s="186"/>
    </row>
    <row r="60" spans="1:60" s="293" customFormat="1" x14ac:dyDescent="0.3">
      <c r="A60" s="255">
        <v>44735</v>
      </c>
      <c r="B60" s="72" t="s">
        <v>255</v>
      </c>
      <c r="C60" s="72"/>
      <c r="D60" s="87">
        <v>510</v>
      </c>
      <c r="E60" s="96">
        <v>23.55</v>
      </c>
      <c r="F60" s="73"/>
      <c r="G60" s="289"/>
      <c r="H60" s="290"/>
      <c r="I60" s="291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>
        <v>23.55</v>
      </c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0"/>
      <c r="BC60" s="111"/>
      <c r="BD60" s="111"/>
      <c r="BE60" s="111"/>
      <c r="BF60" s="269"/>
      <c r="BG60" s="270"/>
      <c r="BH60" s="186"/>
    </row>
    <row r="61" spans="1:60" s="293" customFormat="1" x14ac:dyDescent="0.3">
      <c r="A61" s="255">
        <v>44735</v>
      </c>
      <c r="B61" s="72" t="s">
        <v>256</v>
      </c>
      <c r="C61" s="72"/>
      <c r="D61" s="87">
        <v>511</v>
      </c>
      <c r="E61" s="96">
        <v>78.14</v>
      </c>
      <c r="F61" s="73"/>
      <c r="G61" s="289"/>
      <c r="H61" s="290"/>
      <c r="I61" s="291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>
        <v>78.14</v>
      </c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1"/>
      <c r="BD61" s="111"/>
      <c r="BE61" s="111"/>
      <c r="BF61" s="269"/>
      <c r="BG61" s="270"/>
      <c r="BH61" s="186"/>
    </row>
    <row r="62" spans="1:60" s="293" customFormat="1" x14ac:dyDescent="0.3">
      <c r="A62" s="255">
        <v>44735</v>
      </c>
      <c r="B62" s="72" t="s">
        <v>257</v>
      </c>
      <c r="C62" s="72"/>
      <c r="D62" s="87">
        <v>512</v>
      </c>
      <c r="E62" s="96">
        <v>150</v>
      </c>
      <c r="F62" s="73"/>
      <c r="G62" s="289"/>
      <c r="H62" s="290"/>
      <c r="I62" s="291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>
        <v>150</v>
      </c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1"/>
      <c r="BD62" s="111"/>
      <c r="BE62" s="111"/>
      <c r="BF62" s="269"/>
      <c r="BG62" s="270"/>
      <c r="BH62" s="186"/>
    </row>
    <row r="63" spans="1:60" x14ac:dyDescent="0.3">
      <c r="A63" s="255">
        <v>44735</v>
      </c>
      <c r="B63" s="72" t="s">
        <v>258</v>
      </c>
      <c r="C63" s="72"/>
      <c r="D63" s="87">
        <v>513</v>
      </c>
      <c r="E63" s="96">
        <v>1062</v>
      </c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>
        <v>1062</v>
      </c>
      <c r="BC63" s="111"/>
      <c r="BD63" s="111"/>
      <c r="BE63" s="111"/>
      <c r="BF63" s="59"/>
      <c r="BG63" s="15"/>
      <c r="BH63" s="11"/>
    </row>
    <row r="64" spans="1:60" x14ac:dyDescent="0.3">
      <c r="A64" s="255">
        <v>44735</v>
      </c>
      <c r="B64" s="72" t="s">
        <v>181</v>
      </c>
      <c r="C64" s="72"/>
      <c r="D64" s="87">
        <v>514</v>
      </c>
      <c r="E64" s="96">
        <v>69.8</v>
      </c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>
        <v>69.8</v>
      </c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0"/>
      <c r="BC64" s="111"/>
      <c r="BD64" s="111"/>
      <c r="BE64" s="111"/>
      <c r="BF64" s="59"/>
      <c r="BG64" s="15"/>
      <c r="BH64" s="11"/>
    </row>
    <row r="65" spans="1:60" x14ac:dyDescent="0.3">
      <c r="A65" s="255">
        <v>44713</v>
      </c>
      <c r="B65" s="72" t="s">
        <v>259</v>
      </c>
      <c r="C65" s="72"/>
      <c r="D65" s="87">
        <v>364</v>
      </c>
      <c r="E65" s="96"/>
      <c r="F65" s="5"/>
      <c r="G65" s="257">
        <v>50</v>
      </c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>
        <v>50</v>
      </c>
      <c r="BB65" s="110"/>
      <c r="BC65" s="111"/>
      <c r="BD65" s="111"/>
      <c r="BE65" s="111"/>
      <c r="BF65" s="59"/>
      <c r="BG65" s="15"/>
      <c r="BH65" s="11"/>
    </row>
    <row r="66" spans="1:60" x14ac:dyDescent="0.3">
      <c r="A66" s="255">
        <v>44713</v>
      </c>
      <c r="B66" s="72" t="s">
        <v>260</v>
      </c>
      <c r="C66" s="72"/>
      <c r="D66" s="87">
        <v>365</v>
      </c>
      <c r="E66" s="96"/>
      <c r="F66" s="5"/>
      <c r="G66" s="257">
        <v>35</v>
      </c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>
        <v>35</v>
      </c>
      <c r="BB66" s="110"/>
      <c r="BC66" s="111"/>
      <c r="BD66" s="111"/>
      <c r="BE66" s="111"/>
      <c r="BF66" s="59"/>
      <c r="BG66" s="15"/>
      <c r="BH66" s="11"/>
    </row>
    <row r="67" spans="1:60" x14ac:dyDescent="0.3">
      <c r="A67" s="255">
        <v>44713</v>
      </c>
      <c r="B67" s="72" t="s">
        <v>261</v>
      </c>
      <c r="C67" s="72"/>
      <c r="D67" s="87">
        <v>366</v>
      </c>
      <c r="E67" s="96"/>
      <c r="F67" s="257"/>
      <c r="G67" s="257">
        <v>25</v>
      </c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>
        <v>25</v>
      </c>
      <c r="BB67" s="110"/>
      <c r="BC67" s="111"/>
      <c r="BD67" s="111"/>
      <c r="BE67" s="111"/>
      <c r="BF67" s="59"/>
      <c r="BG67" s="15"/>
      <c r="BH67" s="11"/>
    </row>
    <row r="68" spans="1:60" x14ac:dyDescent="0.3">
      <c r="A68" s="255"/>
      <c r="B68" s="72" t="s">
        <v>278</v>
      </c>
      <c r="C68" s="72"/>
      <c r="D68" s="87"/>
      <c r="E68" s="96"/>
      <c r="F68" s="257"/>
      <c r="G68" s="257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0"/>
      <c r="BC68" s="111"/>
      <c r="BD68" s="111"/>
      <c r="BE68" s="111"/>
      <c r="BF68" s="59">
        <f>SUM(V41:BE68)</f>
        <v>3892.3500000000004</v>
      </c>
      <c r="BG68" s="15">
        <f>SUM(I41:U68)</f>
        <v>0.62</v>
      </c>
      <c r="BH68" s="11"/>
    </row>
    <row r="69" spans="1:60" x14ac:dyDescent="0.3">
      <c r="A69" s="255">
        <v>44753</v>
      </c>
      <c r="B69" s="72" t="s">
        <v>144</v>
      </c>
      <c r="C69" s="72"/>
      <c r="D69" s="87"/>
      <c r="E69" s="96"/>
      <c r="F69" s="73">
        <v>0.64</v>
      </c>
      <c r="G69" s="5"/>
      <c r="H69" s="97"/>
      <c r="I69" s="101"/>
      <c r="J69" s="102"/>
      <c r="K69" s="102"/>
      <c r="L69" s="102"/>
      <c r="M69" s="102"/>
      <c r="N69" s="102">
        <v>0.64</v>
      </c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0"/>
      <c r="BC69" s="111"/>
      <c r="BD69" s="111"/>
      <c r="BE69" s="111"/>
      <c r="BF69" s="59"/>
      <c r="BG69" s="15"/>
      <c r="BH69" s="11"/>
    </row>
    <row r="70" spans="1:60" x14ac:dyDescent="0.3">
      <c r="A70" s="255">
        <v>44769</v>
      </c>
      <c r="B70" s="72" t="s">
        <v>262</v>
      </c>
      <c r="C70" s="72"/>
      <c r="D70" s="87"/>
      <c r="E70" s="96"/>
      <c r="F70" s="257"/>
      <c r="G70" s="5">
        <v>80</v>
      </c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>
        <v>80</v>
      </c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0"/>
      <c r="BC70" s="111"/>
      <c r="BD70" s="111"/>
      <c r="BE70" s="111"/>
      <c r="BF70" s="269"/>
      <c r="BG70" s="270"/>
      <c r="BH70" s="11"/>
    </row>
    <row r="71" spans="1:60" x14ac:dyDescent="0.3">
      <c r="A71" s="255">
        <v>44770</v>
      </c>
      <c r="B71" s="72" t="s">
        <v>266</v>
      </c>
      <c r="C71" s="72"/>
      <c r="D71" s="87">
        <v>516</v>
      </c>
      <c r="E71" s="96">
        <v>279.16000000000003</v>
      </c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>
        <v>279.16000000000003</v>
      </c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0"/>
      <c r="BC71" s="111"/>
      <c r="BD71" s="111"/>
      <c r="BE71" s="111"/>
      <c r="BF71" s="269"/>
      <c r="BG71" s="270"/>
      <c r="BH71" s="11"/>
    </row>
    <row r="72" spans="1:60" x14ac:dyDescent="0.3">
      <c r="A72" s="255"/>
      <c r="B72" s="72" t="s">
        <v>158</v>
      </c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0"/>
      <c r="BC72" s="111"/>
      <c r="BD72" s="111"/>
      <c r="BE72" s="111"/>
      <c r="BF72" s="269"/>
      <c r="BG72" s="270"/>
      <c r="BH72" s="11"/>
    </row>
    <row r="73" spans="1:60" x14ac:dyDescent="0.3">
      <c r="A73" s="255">
        <v>44770</v>
      </c>
      <c r="B73" s="72" t="s">
        <v>267</v>
      </c>
      <c r="C73" s="72"/>
      <c r="D73" s="87">
        <v>518</v>
      </c>
      <c r="E73" s="96">
        <v>480</v>
      </c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>
        <v>480</v>
      </c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0"/>
      <c r="BC73" s="111"/>
      <c r="BD73" s="111"/>
      <c r="BE73" s="111"/>
      <c r="BF73" s="269"/>
      <c r="BG73" s="270"/>
      <c r="BH73" s="11"/>
    </row>
    <row r="74" spans="1:60" x14ac:dyDescent="0.3">
      <c r="A74" s="255">
        <v>44743</v>
      </c>
      <c r="B74" s="72" t="s">
        <v>147</v>
      </c>
      <c r="C74" s="72"/>
      <c r="D74" s="87">
        <v>368</v>
      </c>
      <c r="E74" s="96"/>
      <c r="F74" s="257"/>
      <c r="G74" s="257">
        <v>50</v>
      </c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>
        <v>50</v>
      </c>
      <c r="BB74" s="110"/>
      <c r="BC74" s="111"/>
      <c r="BD74" s="111"/>
      <c r="BE74" s="111"/>
      <c r="BF74" s="269"/>
      <c r="BG74" s="270"/>
      <c r="BH74" s="11"/>
    </row>
    <row r="75" spans="1:60" x14ac:dyDescent="0.3">
      <c r="A75" s="255">
        <v>44743</v>
      </c>
      <c r="B75" s="72" t="s">
        <v>148</v>
      </c>
      <c r="C75" s="72"/>
      <c r="D75" s="87">
        <v>369</v>
      </c>
      <c r="E75" s="96"/>
      <c r="F75" s="257"/>
      <c r="G75" s="257">
        <v>35</v>
      </c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>
        <v>35</v>
      </c>
      <c r="BB75" s="110"/>
      <c r="BC75" s="111"/>
      <c r="BD75" s="111"/>
      <c r="BE75" s="111"/>
      <c r="BF75" s="269"/>
      <c r="BG75" s="270"/>
      <c r="BH75" s="11"/>
    </row>
    <row r="76" spans="1:60" x14ac:dyDescent="0.3">
      <c r="A76" s="255">
        <v>44743</v>
      </c>
      <c r="B76" s="72" t="s">
        <v>149</v>
      </c>
      <c r="C76" s="72"/>
      <c r="D76" s="87">
        <v>370</v>
      </c>
      <c r="E76" s="96"/>
      <c r="F76" s="257"/>
      <c r="G76" s="257">
        <v>25</v>
      </c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>
        <v>25</v>
      </c>
      <c r="BB76" s="110"/>
      <c r="BC76" s="111"/>
      <c r="BD76" s="111"/>
      <c r="BE76" s="111"/>
      <c r="BF76" s="269"/>
      <c r="BG76" s="270"/>
      <c r="BH76" s="11"/>
    </row>
    <row r="77" spans="1:60" x14ac:dyDescent="0.3">
      <c r="A77" s="255">
        <v>44743</v>
      </c>
      <c r="B77" s="72" t="s">
        <v>150</v>
      </c>
      <c r="C77" s="72"/>
      <c r="D77" s="87">
        <v>371</v>
      </c>
      <c r="E77" s="96"/>
      <c r="F77" s="257"/>
      <c r="G77" s="257">
        <v>20</v>
      </c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>
        <v>20</v>
      </c>
      <c r="BB77" s="110"/>
      <c r="BC77" s="111"/>
      <c r="BD77" s="111"/>
      <c r="BE77" s="111"/>
      <c r="BF77" s="59">
        <f>SUM(V69:BE77)</f>
        <v>889.16000000000008</v>
      </c>
      <c r="BG77" s="15">
        <f>SUM(I69:U77)</f>
        <v>80.64</v>
      </c>
      <c r="BH77" s="11"/>
    </row>
    <row r="78" spans="1:60" x14ac:dyDescent="0.3">
      <c r="A78" s="255">
        <v>44782</v>
      </c>
      <c r="B78" s="72" t="s">
        <v>274</v>
      </c>
      <c r="C78" s="72"/>
      <c r="D78" s="87"/>
      <c r="E78" s="96"/>
      <c r="F78" s="73"/>
      <c r="G78" s="73">
        <v>40</v>
      </c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>
        <v>40</v>
      </c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0"/>
      <c r="BC78" s="111"/>
      <c r="BD78" s="111"/>
      <c r="BE78" s="111"/>
      <c r="BF78" s="59"/>
      <c r="BG78" s="15"/>
      <c r="BH78" s="11"/>
    </row>
    <row r="79" spans="1:60" x14ac:dyDescent="0.3">
      <c r="A79" s="255">
        <v>44782</v>
      </c>
      <c r="B79" s="72" t="s">
        <v>144</v>
      </c>
      <c r="C79" s="72"/>
      <c r="D79" s="87"/>
      <c r="E79" s="96"/>
      <c r="F79" s="73">
        <v>2.4300000000000002</v>
      </c>
      <c r="G79" s="257"/>
      <c r="H79" s="97"/>
      <c r="I79" s="101"/>
      <c r="J79" s="102"/>
      <c r="K79" s="102"/>
      <c r="L79" s="102"/>
      <c r="M79" s="102"/>
      <c r="N79" s="102">
        <v>2.4300000000000002</v>
      </c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0"/>
      <c r="BC79" s="111"/>
      <c r="BD79" s="111"/>
      <c r="BE79" s="111"/>
      <c r="BF79" s="59"/>
      <c r="BG79" s="15"/>
      <c r="BH79" s="11"/>
    </row>
    <row r="80" spans="1:60" x14ac:dyDescent="0.3">
      <c r="A80" s="255">
        <v>44774</v>
      </c>
      <c r="B80" s="72" t="s">
        <v>275</v>
      </c>
      <c r="C80" s="72"/>
      <c r="D80" s="87">
        <v>515</v>
      </c>
      <c r="E80" s="96">
        <v>3</v>
      </c>
      <c r="F80" s="73"/>
      <c r="G80" s="257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>
        <v>3</v>
      </c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0"/>
      <c r="BC80" s="111"/>
      <c r="BD80" s="111"/>
      <c r="BE80" s="111"/>
      <c r="BF80" s="59"/>
      <c r="BG80" s="15"/>
      <c r="BH80" s="11"/>
    </row>
    <row r="81" spans="1:60" x14ac:dyDescent="0.3">
      <c r="A81" s="255">
        <v>44777</v>
      </c>
      <c r="B81" s="72" t="s">
        <v>270</v>
      </c>
      <c r="C81" s="72"/>
      <c r="D81" s="87">
        <v>519</v>
      </c>
      <c r="E81" s="96">
        <v>1124.98</v>
      </c>
      <c r="F81" s="257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>
        <v>1124.98</v>
      </c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0"/>
      <c r="BC81" s="111"/>
      <c r="BD81" s="111"/>
      <c r="BE81" s="111"/>
      <c r="BF81" s="269"/>
      <c r="BG81" s="270"/>
      <c r="BH81" s="11"/>
    </row>
    <row r="82" spans="1:60" x14ac:dyDescent="0.3">
      <c r="A82" s="255">
        <v>44789</v>
      </c>
      <c r="B82" s="72" t="s">
        <v>271</v>
      </c>
      <c r="C82" s="72"/>
      <c r="D82" s="87">
        <v>520</v>
      </c>
      <c r="E82" s="96">
        <v>224.99</v>
      </c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>
        <v>224.99</v>
      </c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0"/>
      <c r="BC82" s="111"/>
      <c r="BD82" s="111"/>
      <c r="BE82" s="111"/>
      <c r="BF82" s="269"/>
      <c r="BG82" s="270"/>
      <c r="BH82" s="11"/>
    </row>
    <row r="83" spans="1:60" x14ac:dyDescent="0.3">
      <c r="A83" s="255">
        <v>44789</v>
      </c>
      <c r="B83" s="72" t="s">
        <v>272</v>
      </c>
      <c r="C83" s="72"/>
      <c r="D83" s="87">
        <v>521</v>
      </c>
      <c r="E83" s="96">
        <v>56.2</v>
      </c>
      <c r="F83" s="257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>
        <v>56.2</v>
      </c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0"/>
      <c r="BC83" s="111"/>
      <c r="BD83" s="111"/>
      <c r="BE83" s="111"/>
      <c r="BF83" s="269"/>
      <c r="BG83" s="270"/>
      <c r="BH83" s="11"/>
    </row>
    <row r="84" spans="1:60" x14ac:dyDescent="0.3">
      <c r="A84" s="255">
        <v>44789</v>
      </c>
      <c r="B84" s="72" t="s">
        <v>273</v>
      </c>
      <c r="C84" s="72"/>
      <c r="D84" s="87">
        <v>522</v>
      </c>
      <c r="E84" s="96">
        <v>56.2</v>
      </c>
      <c r="F84" s="73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>
        <v>56.2</v>
      </c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0"/>
      <c r="BC84" s="111"/>
      <c r="BD84" s="111"/>
      <c r="BE84" s="111"/>
      <c r="BF84" s="269"/>
      <c r="BG84" s="270"/>
      <c r="BH84" s="11"/>
    </row>
    <row r="85" spans="1:60" x14ac:dyDescent="0.3">
      <c r="A85" s="255">
        <v>44774</v>
      </c>
      <c r="B85" s="72" t="s">
        <v>147</v>
      </c>
      <c r="C85" s="72"/>
      <c r="D85" s="87">
        <v>372</v>
      </c>
      <c r="E85" s="254"/>
      <c r="F85" s="257"/>
      <c r="G85" s="257">
        <v>50</v>
      </c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>
        <v>50</v>
      </c>
      <c r="BB85" s="110"/>
      <c r="BC85" s="111"/>
      <c r="BD85" s="111"/>
      <c r="BE85" s="111"/>
      <c r="BF85" s="269"/>
      <c r="BG85" s="270"/>
      <c r="BH85" s="11"/>
    </row>
    <row r="86" spans="1:60" x14ac:dyDescent="0.3">
      <c r="A86" s="255">
        <v>44774</v>
      </c>
      <c r="B86" s="72" t="s">
        <v>148</v>
      </c>
      <c r="C86" s="72"/>
      <c r="D86" s="87">
        <v>373</v>
      </c>
      <c r="E86" s="96"/>
      <c r="F86" s="73"/>
      <c r="G86" s="257">
        <v>35</v>
      </c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>
        <v>35</v>
      </c>
      <c r="BB86" s="110"/>
      <c r="BC86" s="111"/>
      <c r="BD86" s="111"/>
      <c r="BE86" s="111"/>
      <c r="BF86" s="269"/>
      <c r="BG86" s="270"/>
      <c r="BH86" s="11"/>
    </row>
    <row r="87" spans="1:60" x14ac:dyDescent="0.3">
      <c r="A87" s="255">
        <v>44774</v>
      </c>
      <c r="B87" s="72" t="s">
        <v>149</v>
      </c>
      <c r="C87" s="72"/>
      <c r="D87" s="87">
        <v>374</v>
      </c>
      <c r="E87" s="96"/>
      <c r="F87" s="257"/>
      <c r="G87" s="257">
        <v>25</v>
      </c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>
        <v>25</v>
      </c>
      <c r="BB87" s="110"/>
      <c r="BC87" s="111"/>
      <c r="BD87" s="111"/>
      <c r="BE87" s="111"/>
      <c r="BF87" s="269"/>
      <c r="BG87" s="270"/>
      <c r="BH87" s="11"/>
    </row>
    <row r="88" spans="1:60" x14ac:dyDescent="0.3">
      <c r="A88" s="255">
        <v>44774</v>
      </c>
      <c r="B88" s="72" t="s">
        <v>150</v>
      </c>
      <c r="C88" s="72"/>
      <c r="D88" s="87">
        <v>375</v>
      </c>
      <c r="E88" s="96"/>
      <c r="F88" s="257"/>
      <c r="G88" s="257">
        <v>20</v>
      </c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>
        <v>20</v>
      </c>
      <c r="BB88" s="110"/>
      <c r="BC88" s="111"/>
      <c r="BD88" s="111"/>
      <c r="BE88" s="111"/>
      <c r="BF88" s="59"/>
      <c r="BG88" s="15"/>
      <c r="BH88" s="11"/>
    </row>
    <row r="89" spans="1:60" x14ac:dyDescent="0.3">
      <c r="A89" s="255">
        <v>44774</v>
      </c>
      <c r="B89" s="72" t="s">
        <v>277</v>
      </c>
      <c r="C89" s="72"/>
      <c r="D89" s="87">
        <v>376</v>
      </c>
      <c r="E89" s="96"/>
      <c r="F89" s="257"/>
      <c r="G89" s="257">
        <v>20</v>
      </c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>
        <v>20</v>
      </c>
      <c r="BB89" s="110"/>
      <c r="BC89" s="111"/>
      <c r="BD89" s="111"/>
      <c r="BE89" s="111"/>
      <c r="BF89" s="59">
        <f>SUM(V78:BE89)</f>
        <v>1615.3700000000001</v>
      </c>
      <c r="BG89" s="15">
        <f>SUM(I78:U89)</f>
        <v>42.43</v>
      </c>
      <c r="BH89" s="11"/>
    </row>
    <row r="90" spans="1:60" x14ac:dyDescent="0.3">
      <c r="A90" s="255">
        <v>44824</v>
      </c>
      <c r="B90" s="72" t="s">
        <v>290</v>
      </c>
      <c r="C90" s="72"/>
      <c r="D90" s="87"/>
      <c r="E90" s="254">
        <v>5467.5</v>
      </c>
      <c r="F90" s="257"/>
      <c r="G90" s="257"/>
      <c r="H90" s="97"/>
      <c r="I90" s="254">
        <v>5467.5</v>
      </c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0"/>
      <c r="BC90" s="111"/>
      <c r="BD90" s="111"/>
      <c r="BE90" s="111"/>
      <c r="BF90" s="59"/>
      <c r="BG90" s="15"/>
      <c r="BH90" s="11"/>
    </row>
    <row r="91" spans="1:60" x14ac:dyDescent="0.3">
      <c r="A91" s="255">
        <v>44809</v>
      </c>
      <c r="B91" s="72" t="s">
        <v>291</v>
      </c>
      <c r="C91" s="72"/>
      <c r="D91" s="87"/>
      <c r="E91" s="254"/>
      <c r="F91" s="257"/>
      <c r="G91" s="73">
        <v>20</v>
      </c>
      <c r="H91" s="97"/>
      <c r="I91" s="289"/>
      <c r="J91" s="102"/>
      <c r="K91" s="102"/>
      <c r="L91" s="102"/>
      <c r="M91" s="102"/>
      <c r="N91" s="102"/>
      <c r="O91" s="102"/>
      <c r="P91" s="102"/>
      <c r="Q91" s="102"/>
      <c r="R91" s="102">
        <v>20</v>
      </c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0"/>
      <c r="BC91" s="111"/>
      <c r="BD91" s="111"/>
      <c r="BE91" s="111"/>
      <c r="BF91" s="59"/>
      <c r="BG91" s="15"/>
      <c r="BH91" s="11"/>
    </row>
    <row r="92" spans="1:60" x14ac:dyDescent="0.3">
      <c r="A92" s="255">
        <v>44816</v>
      </c>
      <c r="B92" s="72" t="s">
        <v>292</v>
      </c>
      <c r="C92" s="72"/>
      <c r="D92" s="87"/>
      <c r="E92" s="254"/>
      <c r="F92" s="257"/>
      <c r="G92" s="73">
        <v>20</v>
      </c>
      <c r="H92" s="97"/>
      <c r="I92" s="289"/>
      <c r="J92" s="102"/>
      <c r="K92" s="102"/>
      <c r="L92" s="102"/>
      <c r="M92" s="102"/>
      <c r="N92" s="102"/>
      <c r="O92" s="102"/>
      <c r="P92" s="102"/>
      <c r="Q92" s="102"/>
      <c r="R92" s="102">
        <v>20</v>
      </c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0"/>
      <c r="BC92" s="111"/>
      <c r="BD92" s="111"/>
      <c r="BE92" s="111"/>
      <c r="BF92" s="59"/>
      <c r="BG92" s="15"/>
      <c r="BH92" s="11"/>
    </row>
    <row r="93" spans="1:60" x14ac:dyDescent="0.3">
      <c r="A93" s="255">
        <v>44813</v>
      </c>
      <c r="B93" s="72" t="s">
        <v>144</v>
      </c>
      <c r="C93" s="72"/>
      <c r="D93" s="87"/>
      <c r="E93" s="254"/>
      <c r="F93" s="257"/>
      <c r="G93" s="73">
        <v>3.11</v>
      </c>
      <c r="H93" s="97"/>
      <c r="I93" s="289"/>
      <c r="J93" s="102"/>
      <c r="K93" s="102"/>
      <c r="L93" s="102"/>
      <c r="M93" s="102"/>
      <c r="N93" s="102">
        <v>3.11</v>
      </c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0"/>
      <c r="BC93" s="111"/>
      <c r="BD93" s="111"/>
      <c r="BE93" s="111"/>
      <c r="BF93" s="59"/>
      <c r="BG93" s="15"/>
      <c r="BH93" s="11"/>
    </row>
    <row r="94" spans="1:60" x14ac:dyDescent="0.3">
      <c r="A94" s="255">
        <v>44807</v>
      </c>
      <c r="B94" s="72" t="s">
        <v>281</v>
      </c>
      <c r="C94" s="72"/>
      <c r="D94" s="87">
        <v>523</v>
      </c>
      <c r="E94" s="96">
        <v>35</v>
      </c>
      <c r="F94" s="257"/>
      <c r="G94" s="5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>
        <v>35</v>
      </c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0"/>
      <c r="BC94" s="111"/>
      <c r="BD94" s="111"/>
      <c r="BE94" s="111"/>
      <c r="BF94" s="269"/>
      <c r="BG94" s="270"/>
      <c r="BH94" s="11"/>
    </row>
    <row r="95" spans="1:60" x14ac:dyDescent="0.3">
      <c r="A95" s="255">
        <v>44807</v>
      </c>
      <c r="B95" s="72" t="s">
        <v>282</v>
      </c>
      <c r="C95" s="72"/>
      <c r="D95" s="87">
        <v>524</v>
      </c>
      <c r="E95" s="96">
        <v>43.17</v>
      </c>
      <c r="F95" s="257"/>
      <c r="G95" s="257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>
        <v>43.17</v>
      </c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0"/>
      <c r="BC95" s="111"/>
      <c r="BD95" s="111"/>
      <c r="BE95" s="111"/>
      <c r="BF95" s="269"/>
      <c r="BG95" s="270"/>
      <c r="BH95" s="11"/>
    </row>
    <row r="96" spans="1:60" x14ac:dyDescent="0.3">
      <c r="A96" s="255">
        <v>44807</v>
      </c>
      <c r="B96" s="72" t="s">
        <v>283</v>
      </c>
      <c r="C96" s="72"/>
      <c r="D96" s="87">
        <v>525</v>
      </c>
      <c r="E96" s="96">
        <v>23.99</v>
      </c>
      <c r="F96" s="257"/>
      <c r="G96" s="257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>
        <v>23.99</v>
      </c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0"/>
      <c r="BC96" s="111"/>
      <c r="BD96" s="111"/>
      <c r="BE96" s="111"/>
      <c r="BF96" s="269"/>
      <c r="BG96" s="270"/>
      <c r="BH96" s="11"/>
    </row>
    <row r="97" spans="1:60" x14ac:dyDescent="0.3">
      <c r="A97" s="255"/>
      <c r="B97" s="72" t="s">
        <v>158</v>
      </c>
      <c r="C97" s="72"/>
      <c r="D97" s="87">
        <v>526</v>
      </c>
      <c r="E97" s="96"/>
      <c r="F97" s="257"/>
      <c r="G97" s="257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0"/>
      <c r="BC97" s="111"/>
      <c r="BD97" s="111"/>
      <c r="BE97" s="111"/>
      <c r="BF97" s="269"/>
      <c r="BG97" s="270"/>
      <c r="BH97" s="11"/>
    </row>
    <row r="98" spans="1:60" x14ac:dyDescent="0.3">
      <c r="A98" s="255"/>
      <c r="B98" s="72" t="s">
        <v>158</v>
      </c>
      <c r="C98" s="72"/>
      <c r="D98" s="87">
        <v>527</v>
      </c>
      <c r="E98" s="96"/>
      <c r="F98" s="257"/>
      <c r="G98" s="257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0"/>
      <c r="BC98" s="111"/>
      <c r="BD98" s="111"/>
      <c r="BE98" s="111"/>
      <c r="BF98" s="269"/>
      <c r="BG98" s="270"/>
      <c r="BH98" s="11"/>
    </row>
    <row r="99" spans="1:60" x14ac:dyDescent="0.3">
      <c r="A99" s="255">
        <v>44825</v>
      </c>
      <c r="B99" s="72" t="s">
        <v>182</v>
      </c>
      <c r="C99" s="72"/>
      <c r="D99" s="87">
        <v>528</v>
      </c>
      <c r="E99" s="96">
        <v>224.99</v>
      </c>
      <c r="F99" s="5"/>
      <c r="G99" s="257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>
        <v>224.99</v>
      </c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1"/>
      <c r="BD99" s="111"/>
      <c r="BE99" s="111"/>
      <c r="BF99" s="269"/>
      <c r="BG99" s="270"/>
      <c r="BH99" s="11"/>
    </row>
    <row r="100" spans="1:60" x14ac:dyDescent="0.3">
      <c r="A100" s="255">
        <v>44825</v>
      </c>
      <c r="B100" s="72" t="s">
        <v>284</v>
      </c>
      <c r="C100" s="72"/>
      <c r="D100" s="87">
        <v>529</v>
      </c>
      <c r="E100" s="96">
        <v>56.2</v>
      </c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>
        <v>56.2</v>
      </c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1"/>
      <c r="BD100" s="111"/>
      <c r="BE100" s="111"/>
      <c r="BF100" s="269"/>
      <c r="BG100" s="270"/>
      <c r="BH100" s="11"/>
    </row>
    <row r="101" spans="1:60" x14ac:dyDescent="0.3">
      <c r="A101" s="255">
        <v>44832</v>
      </c>
      <c r="B101" s="72" t="s">
        <v>285</v>
      </c>
      <c r="C101" s="72"/>
      <c r="D101" s="87">
        <v>530</v>
      </c>
      <c r="E101" s="96">
        <v>14.39</v>
      </c>
      <c r="F101" s="5"/>
      <c r="G101" s="73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>
        <v>14.39</v>
      </c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1"/>
      <c r="BD101" s="111"/>
      <c r="BE101" s="111"/>
      <c r="BF101" s="269"/>
      <c r="BG101" s="270"/>
      <c r="BH101" s="11"/>
    </row>
    <row r="102" spans="1:60" x14ac:dyDescent="0.3">
      <c r="A102" s="255">
        <v>44832</v>
      </c>
      <c r="B102" s="72" t="s">
        <v>242</v>
      </c>
      <c r="C102" s="72"/>
      <c r="D102" s="87">
        <v>531</v>
      </c>
      <c r="E102" s="96">
        <v>15.88</v>
      </c>
      <c r="F102" s="5"/>
      <c r="G102" s="73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>
        <v>15.88</v>
      </c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1"/>
      <c r="BD102" s="111"/>
      <c r="BE102" s="111"/>
      <c r="BF102" s="269"/>
      <c r="BG102" s="270"/>
      <c r="BH102" s="11"/>
    </row>
    <row r="103" spans="1:60" x14ac:dyDescent="0.3">
      <c r="A103" s="255">
        <v>44805</v>
      </c>
      <c r="B103" s="72" t="s">
        <v>286</v>
      </c>
      <c r="C103" s="72"/>
      <c r="D103" s="87">
        <v>377</v>
      </c>
      <c r="E103" s="96"/>
      <c r="F103" s="5"/>
      <c r="G103" s="257">
        <v>50</v>
      </c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>
        <v>50</v>
      </c>
      <c r="BB103" s="110"/>
      <c r="BC103" s="111"/>
      <c r="BD103" s="111"/>
      <c r="BE103" s="111"/>
      <c r="BF103" s="269"/>
      <c r="BG103" s="270"/>
      <c r="BH103" s="11"/>
    </row>
    <row r="104" spans="1:60" x14ac:dyDescent="0.3">
      <c r="A104" s="255">
        <v>44805</v>
      </c>
      <c r="B104" s="72" t="s">
        <v>287</v>
      </c>
      <c r="C104" s="72"/>
      <c r="D104" s="87">
        <v>378</v>
      </c>
      <c r="E104" s="96"/>
      <c r="F104" s="5"/>
      <c r="G104" s="257">
        <v>35</v>
      </c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>
        <v>35</v>
      </c>
      <c r="BB104" s="110"/>
      <c r="BC104" s="111"/>
      <c r="BD104" s="111"/>
      <c r="BE104" s="111"/>
      <c r="BF104" s="269"/>
      <c r="BG104" s="270"/>
      <c r="BH104" s="11"/>
    </row>
    <row r="105" spans="1:60" x14ac:dyDescent="0.3">
      <c r="A105" s="255">
        <v>44805</v>
      </c>
      <c r="B105" s="72" t="s">
        <v>288</v>
      </c>
      <c r="C105" s="72"/>
      <c r="D105" s="87">
        <v>379</v>
      </c>
      <c r="E105" s="96"/>
      <c r="F105" s="5"/>
      <c r="G105" s="257">
        <v>25</v>
      </c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>
        <v>25</v>
      </c>
      <c r="BB105" s="110"/>
      <c r="BC105" s="111"/>
      <c r="BD105" s="111"/>
      <c r="BE105" s="111"/>
      <c r="BF105" s="269"/>
      <c r="BG105" s="270"/>
      <c r="BH105" s="11"/>
    </row>
    <row r="106" spans="1:60" x14ac:dyDescent="0.3">
      <c r="A106" s="255">
        <v>44805</v>
      </c>
      <c r="B106" s="72" t="s">
        <v>289</v>
      </c>
      <c r="C106" s="72"/>
      <c r="D106" s="87">
        <v>380</v>
      </c>
      <c r="E106" s="96"/>
      <c r="F106" s="5"/>
      <c r="G106" s="257">
        <v>20</v>
      </c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>
        <v>20</v>
      </c>
      <c r="BB106" s="110"/>
      <c r="BC106" s="111"/>
      <c r="BD106" s="111"/>
      <c r="BE106" s="111"/>
      <c r="BF106" s="59">
        <f>SUM(V90:BE106)</f>
        <v>543.61999999999989</v>
      </c>
      <c r="BG106" s="15">
        <f>SUM(I90:U106)</f>
        <v>5510.61</v>
      </c>
      <c r="BH106" s="11"/>
    </row>
    <row r="107" spans="1:60" x14ac:dyDescent="0.3">
      <c r="A107" s="255"/>
      <c r="B107" s="72"/>
      <c r="C107" s="72"/>
      <c r="D107" s="87"/>
      <c r="E107" s="96"/>
      <c r="F107" s="5"/>
      <c r="G107" s="257"/>
      <c r="H107" s="97"/>
      <c r="I107" s="101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1"/>
      <c r="BD107" s="111"/>
      <c r="BE107" s="111"/>
      <c r="BF107" s="269"/>
      <c r="BG107" s="270"/>
      <c r="BH107" s="11"/>
    </row>
    <row r="108" spans="1:60" x14ac:dyDescent="0.3">
      <c r="A108" s="255"/>
      <c r="B108" s="72"/>
      <c r="C108" s="72"/>
      <c r="D108" s="87"/>
      <c r="E108" s="96"/>
      <c r="F108" s="5"/>
      <c r="G108" s="257"/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1"/>
      <c r="BD108" s="111"/>
      <c r="BE108" s="111"/>
      <c r="BF108" s="269"/>
      <c r="BG108" s="270"/>
      <c r="BH108" s="11"/>
    </row>
    <row r="109" spans="1:60" x14ac:dyDescent="0.3">
      <c r="A109" s="255"/>
      <c r="B109" s="72"/>
      <c r="C109" s="72"/>
      <c r="D109" s="87"/>
      <c r="E109" s="96"/>
      <c r="F109" s="5"/>
      <c r="G109" s="257"/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1"/>
      <c r="BD109" s="111"/>
      <c r="BE109" s="111"/>
      <c r="BF109" s="269"/>
      <c r="BG109" s="270"/>
      <c r="BH109" s="11"/>
    </row>
    <row r="110" spans="1:60" x14ac:dyDescent="0.3">
      <c r="A110" s="255"/>
      <c r="B110" s="72"/>
      <c r="C110" s="72"/>
      <c r="D110" s="87"/>
      <c r="E110" s="96"/>
      <c r="F110" s="5"/>
      <c r="G110" s="257"/>
      <c r="H110" s="97"/>
      <c r="I110" s="101"/>
      <c r="J110" s="102"/>
      <c r="K110" s="102"/>
      <c r="L110" s="102"/>
      <c r="M110" s="102"/>
      <c r="N110" s="102"/>
      <c r="O110" s="102"/>
      <c r="P110" s="102"/>
      <c r="Q110" s="102"/>
      <c r="R110" s="102"/>
      <c r="S110" s="102"/>
      <c r="T110" s="102"/>
      <c r="U110" s="102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10"/>
      <c r="AQ110" s="110"/>
      <c r="AR110" s="110"/>
      <c r="AS110" s="110"/>
      <c r="AT110" s="110"/>
      <c r="AU110" s="110"/>
      <c r="AV110" s="110"/>
      <c r="AW110" s="110"/>
      <c r="AX110" s="110"/>
      <c r="AY110" s="110"/>
      <c r="AZ110" s="110"/>
      <c r="BA110" s="110"/>
      <c r="BB110" s="110"/>
      <c r="BC110" s="111"/>
      <c r="BD110" s="111"/>
      <c r="BE110" s="111"/>
      <c r="BF110" s="269"/>
      <c r="BG110" s="270"/>
      <c r="BH110" s="11"/>
    </row>
    <row r="111" spans="1:60" x14ac:dyDescent="0.3">
      <c r="A111" s="255"/>
      <c r="B111" s="72"/>
      <c r="C111" s="72"/>
      <c r="D111" s="87"/>
      <c r="E111" s="96"/>
      <c r="F111" s="5"/>
      <c r="G111" s="257"/>
      <c r="H111" s="97"/>
      <c r="I111" s="101"/>
      <c r="J111" s="102"/>
      <c r="K111" s="102"/>
      <c r="L111" s="102"/>
      <c r="M111" s="102"/>
      <c r="N111" s="102"/>
      <c r="O111" s="102"/>
      <c r="P111" s="102"/>
      <c r="Q111" s="102"/>
      <c r="R111" s="102"/>
      <c r="S111" s="102"/>
      <c r="T111" s="102"/>
      <c r="U111" s="102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1"/>
      <c r="BD111" s="111"/>
      <c r="BE111" s="111"/>
      <c r="BF111" s="59"/>
      <c r="BG111" s="15"/>
      <c r="BH111" s="11"/>
    </row>
    <row r="112" spans="1:60" x14ac:dyDescent="0.3">
      <c r="A112" s="255"/>
      <c r="B112" s="72"/>
      <c r="C112" s="72"/>
      <c r="D112" s="87"/>
      <c r="E112" s="96"/>
      <c r="F112" s="5"/>
      <c r="G112" s="257"/>
      <c r="H112" s="97"/>
      <c r="I112" s="101"/>
      <c r="J112" s="102"/>
      <c r="K112" s="102"/>
      <c r="L112" s="102"/>
      <c r="M112" s="102"/>
      <c r="N112" s="102"/>
      <c r="O112" s="102"/>
      <c r="P112" s="102"/>
      <c r="Q112" s="102"/>
      <c r="R112" s="102"/>
      <c r="S112" s="102"/>
      <c r="T112" s="102"/>
      <c r="U112" s="102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0"/>
      <c r="AY112" s="110"/>
      <c r="AZ112" s="110"/>
      <c r="BA112" s="110"/>
      <c r="BB112" s="110"/>
      <c r="BC112" s="111"/>
      <c r="BD112" s="111"/>
      <c r="BE112" s="111"/>
      <c r="BF112" s="59"/>
      <c r="BG112" s="15"/>
      <c r="BH112" s="11"/>
    </row>
    <row r="113" spans="1:60" x14ac:dyDescent="0.3">
      <c r="A113" s="255"/>
      <c r="B113" s="72"/>
      <c r="C113" s="72"/>
      <c r="D113" s="87"/>
      <c r="E113" s="96"/>
      <c r="F113" s="5"/>
      <c r="G113" s="257"/>
      <c r="H113" s="97"/>
      <c r="I113" s="101"/>
      <c r="J113" s="102"/>
      <c r="K113" s="102"/>
      <c r="L113" s="102"/>
      <c r="M113" s="102"/>
      <c r="N113" s="102"/>
      <c r="O113" s="102"/>
      <c r="P113" s="102"/>
      <c r="Q113" s="102"/>
      <c r="R113" s="102"/>
      <c r="S113" s="102"/>
      <c r="T113" s="102"/>
      <c r="U113" s="102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  <c r="BC113" s="111"/>
      <c r="BD113" s="111"/>
      <c r="BE113" s="111"/>
      <c r="BF113" s="59"/>
      <c r="BG113" s="15"/>
      <c r="BH113" s="11"/>
    </row>
    <row r="114" spans="1:60" x14ac:dyDescent="0.3">
      <c r="A114" s="255"/>
      <c r="B114" s="72"/>
      <c r="C114" s="72"/>
      <c r="D114" s="87"/>
      <c r="E114" s="96"/>
      <c r="F114" s="5"/>
      <c r="G114" s="5"/>
      <c r="H114" s="97"/>
      <c r="I114" s="101"/>
      <c r="J114" s="102"/>
      <c r="K114" s="102"/>
      <c r="L114" s="102"/>
      <c r="M114" s="102"/>
      <c r="N114" s="102"/>
      <c r="O114" s="102"/>
      <c r="P114" s="102"/>
      <c r="Q114" s="102"/>
      <c r="R114" s="102"/>
      <c r="S114" s="102"/>
      <c r="T114" s="102"/>
      <c r="U114" s="102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  <c r="BC114" s="111"/>
      <c r="BD114" s="111"/>
      <c r="BE114" s="111"/>
      <c r="BF114" s="59"/>
      <c r="BG114" s="15"/>
      <c r="BH114" s="11"/>
    </row>
    <row r="115" spans="1:60" x14ac:dyDescent="0.3">
      <c r="A115" s="255"/>
      <c r="B115" s="72"/>
      <c r="C115" s="72"/>
      <c r="D115" s="87"/>
      <c r="E115" s="96"/>
      <c r="F115" s="5"/>
      <c r="G115" s="5"/>
      <c r="H115" s="97"/>
      <c r="I115" s="101"/>
      <c r="J115" s="102"/>
      <c r="K115" s="102"/>
      <c r="L115" s="102"/>
      <c r="M115" s="102"/>
      <c r="N115" s="102"/>
      <c r="O115" s="102"/>
      <c r="P115" s="102"/>
      <c r="Q115" s="102"/>
      <c r="R115" s="102"/>
      <c r="S115" s="102"/>
      <c r="T115" s="102"/>
      <c r="U115" s="102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110"/>
      <c r="AT115" s="110"/>
      <c r="AU115" s="110"/>
      <c r="AV115" s="110"/>
      <c r="AW115" s="110"/>
      <c r="AX115" s="110"/>
      <c r="AY115" s="110"/>
      <c r="AZ115" s="110"/>
      <c r="BA115" s="110"/>
      <c r="BB115" s="110"/>
      <c r="BC115" s="111"/>
      <c r="BD115" s="111"/>
      <c r="BE115" s="111"/>
      <c r="BF115" s="59"/>
      <c r="BG115" s="15"/>
      <c r="BH115" s="11"/>
    </row>
    <row r="116" spans="1:60" x14ac:dyDescent="0.3">
      <c r="A116" s="255"/>
      <c r="B116" s="72"/>
      <c r="C116" s="72"/>
      <c r="D116" s="87"/>
      <c r="E116" s="96"/>
      <c r="F116" s="5"/>
      <c r="G116" s="5"/>
      <c r="H116" s="97"/>
      <c r="I116" s="101"/>
      <c r="J116" s="102"/>
      <c r="K116" s="102"/>
      <c r="L116" s="102"/>
      <c r="M116" s="102"/>
      <c r="N116" s="102"/>
      <c r="O116" s="102"/>
      <c r="P116" s="102"/>
      <c r="Q116" s="102"/>
      <c r="R116" s="102"/>
      <c r="S116" s="102"/>
      <c r="T116" s="102"/>
      <c r="U116" s="102"/>
      <c r="V116" s="110"/>
      <c r="W116" s="110"/>
      <c r="X116" s="110"/>
      <c r="Y116" s="110"/>
      <c r="Z116" s="110"/>
      <c r="AA116" s="110"/>
      <c r="AB116" s="110"/>
      <c r="AC116" s="110"/>
      <c r="AD116" s="110"/>
      <c r="AE116" s="110"/>
      <c r="AF116" s="110"/>
      <c r="AG116" s="110"/>
      <c r="AH116" s="110"/>
      <c r="AI116" s="110"/>
      <c r="AJ116" s="110"/>
      <c r="AK116" s="110"/>
      <c r="AL116" s="110"/>
      <c r="AM116" s="110"/>
      <c r="AN116" s="110"/>
      <c r="AO116" s="110"/>
      <c r="AP116" s="110"/>
      <c r="AQ116" s="110"/>
      <c r="AR116" s="110"/>
      <c r="AS116" s="110"/>
      <c r="AT116" s="110"/>
      <c r="AU116" s="110"/>
      <c r="AV116" s="110"/>
      <c r="AW116" s="110"/>
      <c r="AX116" s="110"/>
      <c r="AY116" s="110"/>
      <c r="AZ116" s="110"/>
      <c r="BA116" s="110"/>
      <c r="BB116" s="110"/>
      <c r="BC116" s="111"/>
      <c r="BD116" s="111"/>
      <c r="BE116" s="111"/>
      <c r="BF116" s="269"/>
      <c r="BG116" s="270"/>
      <c r="BH116" s="11"/>
    </row>
    <row r="117" spans="1:60" x14ac:dyDescent="0.3">
      <c r="A117" s="294"/>
      <c r="B117" s="72"/>
      <c r="C117" s="72"/>
      <c r="D117" s="87"/>
      <c r="E117" s="96"/>
      <c r="F117" s="295"/>
      <c r="G117" s="300"/>
      <c r="H117" s="97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296"/>
      <c r="W117" s="296"/>
      <c r="X117" s="296"/>
      <c r="Y117" s="296"/>
      <c r="Z117" s="296"/>
      <c r="AA117" s="296"/>
      <c r="AB117" s="296"/>
      <c r="AC117" s="296"/>
      <c r="AD117" s="296"/>
      <c r="AE117" s="296"/>
      <c r="AF117" s="296"/>
      <c r="AG117" s="296"/>
      <c r="AH117" s="296"/>
      <c r="AI117" s="296"/>
      <c r="AJ117" s="296"/>
      <c r="AK117" s="296"/>
      <c r="AL117" s="296"/>
      <c r="AM117" s="296"/>
      <c r="AN117" s="296"/>
      <c r="AO117" s="296"/>
      <c r="AP117" s="296"/>
      <c r="AQ117" s="296"/>
      <c r="AR117" s="296"/>
      <c r="AS117" s="296"/>
      <c r="AT117" s="296"/>
      <c r="AU117" s="296"/>
      <c r="AV117" s="296"/>
      <c r="AW117" s="296"/>
      <c r="AX117" s="296"/>
      <c r="AY117" s="296"/>
      <c r="AZ117" s="296"/>
      <c r="BA117" s="296"/>
      <c r="BB117" s="296"/>
      <c r="BC117" s="297"/>
      <c r="BD117" s="297"/>
      <c r="BE117" s="297"/>
      <c r="BF117" s="298"/>
      <c r="BG117" s="299"/>
      <c r="BH117" s="11"/>
    </row>
    <row r="118" spans="1:60" x14ac:dyDescent="0.3">
      <c r="A118" s="294"/>
      <c r="B118" s="72"/>
      <c r="C118" s="72"/>
      <c r="D118" s="87"/>
      <c r="E118" s="96"/>
      <c r="F118" s="295"/>
      <c r="G118" s="300"/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296"/>
      <c r="W118" s="296"/>
      <c r="X118" s="296"/>
      <c r="Y118" s="296"/>
      <c r="Z118" s="296"/>
      <c r="AA118" s="296"/>
      <c r="AB118" s="296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 s="296"/>
      <c r="AM118" s="296"/>
      <c r="AN118" s="296"/>
      <c r="AO118" s="296"/>
      <c r="AP118" s="296"/>
      <c r="AQ118" s="296"/>
      <c r="AR118" s="296"/>
      <c r="AS118" s="296"/>
      <c r="AT118" s="296"/>
      <c r="AU118" s="296"/>
      <c r="AV118" s="296"/>
      <c r="AW118" s="296"/>
      <c r="AX118" s="296"/>
      <c r="AY118" s="296"/>
      <c r="AZ118" s="296"/>
      <c r="BA118" s="296"/>
      <c r="BB118" s="296"/>
      <c r="BC118" s="297"/>
      <c r="BD118" s="297"/>
      <c r="BE118" s="297"/>
      <c r="BF118" s="298"/>
      <c r="BG118" s="299"/>
      <c r="BH118" s="11"/>
    </row>
    <row r="119" spans="1:60" x14ac:dyDescent="0.3">
      <c r="A119" s="294"/>
      <c r="B119" s="72"/>
      <c r="C119" s="72"/>
      <c r="D119" s="87"/>
      <c r="E119" s="96"/>
      <c r="F119" s="295"/>
      <c r="G119" s="300"/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296"/>
      <c r="W119" s="296"/>
      <c r="X119" s="296"/>
      <c r="Y119" s="296"/>
      <c r="Z119" s="296"/>
      <c r="AA119" s="296"/>
      <c r="AB119" s="296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 s="296"/>
      <c r="AM119" s="296"/>
      <c r="AN119" s="296"/>
      <c r="AO119" s="296"/>
      <c r="AP119" s="296"/>
      <c r="AQ119" s="296"/>
      <c r="AR119" s="296"/>
      <c r="AS119" s="296"/>
      <c r="AT119" s="296"/>
      <c r="AU119" s="296"/>
      <c r="AV119" s="296"/>
      <c r="AW119" s="296"/>
      <c r="AX119" s="296"/>
      <c r="AY119" s="296"/>
      <c r="AZ119" s="296"/>
      <c r="BA119" s="296"/>
      <c r="BB119" s="296"/>
      <c r="BC119" s="297"/>
      <c r="BD119" s="297"/>
      <c r="BE119" s="297"/>
      <c r="BF119" s="298"/>
      <c r="BG119" s="299"/>
      <c r="BH119" s="11"/>
    </row>
    <row r="120" spans="1:60" x14ac:dyDescent="0.3">
      <c r="A120" s="294"/>
      <c r="B120" s="72"/>
      <c r="C120" s="72"/>
      <c r="D120" s="87"/>
      <c r="E120" s="96"/>
      <c r="F120" s="295"/>
      <c r="G120" s="300"/>
      <c r="H120" s="97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296"/>
      <c r="W120" s="296"/>
      <c r="X120" s="296"/>
      <c r="Y120" s="296"/>
      <c r="Z120" s="296"/>
      <c r="AA120" s="296"/>
      <c r="AB120" s="296"/>
      <c r="AC120" s="296"/>
      <c r="AD120" s="296"/>
      <c r="AE120" s="296"/>
      <c r="AF120" s="296"/>
      <c r="AG120" s="296"/>
      <c r="AH120" s="296"/>
      <c r="AI120" s="296"/>
      <c r="AJ120" s="296"/>
      <c r="AK120" s="296"/>
      <c r="AL120" s="296"/>
      <c r="AM120" s="296"/>
      <c r="AN120" s="296"/>
      <c r="AO120" s="296"/>
      <c r="AP120" s="296"/>
      <c r="AQ120" s="296"/>
      <c r="AR120" s="296"/>
      <c r="AS120" s="296"/>
      <c r="AT120" s="296"/>
      <c r="AU120" s="296"/>
      <c r="AV120" s="296"/>
      <c r="AW120" s="296"/>
      <c r="AX120" s="296"/>
      <c r="AY120" s="296"/>
      <c r="AZ120" s="296"/>
      <c r="BA120" s="296"/>
      <c r="BB120" s="296"/>
      <c r="BC120" s="297"/>
      <c r="BD120" s="297"/>
      <c r="BE120" s="297"/>
      <c r="BF120" s="298"/>
      <c r="BG120" s="299"/>
      <c r="BH120" s="11"/>
    </row>
    <row r="121" spans="1:60" x14ac:dyDescent="0.3">
      <c r="A121" s="294"/>
      <c r="B121" s="72"/>
      <c r="C121" s="72"/>
      <c r="D121" s="87"/>
      <c r="E121" s="96"/>
      <c r="F121" s="295"/>
      <c r="G121" s="300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296"/>
      <c r="W121" s="296"/>
      <c r="X121" s="296"/>
      <c r="Y121" s="296"/>
      <c r="Z121" s="296"/>
      <c r="AA121" s="296"/>
      <c r="AB121" s="296"/>
      <c r="AC121" s="296"/>
      <c r="AD121" s="296"/>
      <c r="AE121" s="296"/>
      <c r="AF121" s="296"/>
      <c r="AG121" s="296"/>
      <c r="AH121" s="296"/>
      <c r="AI121" s="296"/>
      <c r="AJ121" s="296"/>
      <c r="AK121" s="296"/>
      <c r="AL121" s="296"/>
      <c r="AM121" s="296"/>
      <c r="AN121" s="296"/>
      <c r="AO121" s="296"/>
      <c r="AP121" s="296"/>
      <c r="AQ121" s="296"/>
      <c r="AR121" s="296"/>
      <c r="AS121" s="296"/>
      <c r="AT121" s="296"/>
      <c r="AU121" s="296"/>
      <c r="AV121" s="296"/>
      <c r="AW121" s="296"/>
      <c r="AX121" s="296"/>
      <c r="AY121" s="296"/>
      <c r="AZ121" s="296"/>
      <c r="BA121" s="296"/>
      <c r="BB121" s="296"/>
      <c r="BC121" s="297"/>
      <c r="BD121" s="297"/>
      <c r="BE121" s="297"/>
      <c r="BF121" s="269"/>
      <c r="BG121" s="270"/>
      <c r="BH121" s="11"/>
    </row>
    <row r="122" spans="1:60" x14ac:dyDescent="0.3">
      <c r="A122" s="294"/>
      <c r="B122" s="72"/>
      <c r="C122" s="72"/>
      <c r="D122" s="87"/>
      <c r="E122" s="254"/>
      <c r="F122" s="295"/>
      <c r="G122" s="300"/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6"/>
      <c r="W122" s="296"/>
      <c r="X122" s="296"/>
      <c r="Y122" s="296"/>
      <c r="Z122" s="296"/>
      <c r="AA122" s="296"/>
      <c r="AB122" s="296"/>
      <c r="AC122" s="296"/>
      <c r="AD122" s="296"/>
      <c r="AE122" s="296"/>
      <c r="AF122" s="296"/>
      <c r="AG122" s="296"/>
      <c r="AH122" s="296"/>
      <c r="AI122" s="296"/>
      <c r="AJ122" s="296"/>
      <c r="AK122" s="296"/>
      <c r="AL122" s="296"/>
      <c r="AM122" s="296"/>
      <c r="AN122" s="296"/>
      <c r="AO122" s="296"/>
      <c r="AP122" s="296"/>
      <c r="AQ122" s="296"/>
      <c r="AR122" s="296"/>
      <c r="AS122" s="296"/>
      <c r="AT122" s="296"/>
      <c r="AU122" s="296"/>
      <c r="AV122" s="296"/>
      <c r="AW122" s="296"/>
      <c r="AX122" s="296"/>
      <c r="AY122" s="296"/>
      <c r="AZ122" s="296"/>
      <c r="BA122" s="296"/>
      <c r="BB122" s="296"/>
      <c r="BC122" s="297"/>
      <c r="BD122" s="297"/>
      <c r="BE122" s="297"/>
      <c r="BF122" s="298"/>
      <c r="BG122" s="299"/>
      <c r="BH122" s="11"/>
    </row>
    <row r="123" spans="1:60" x14ac:dyDescent="0.3">
      <c r="A123" s="294"/>
      <c r="B123" s="72"/>
      <c r="C123" s="72"/>
      <c r="D123" s="87"/>
      <c r="E123" s="96"/>
      <c r="F123" s="295"/>
      <c r="G123" s="300"/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6"/>
      <c r="W123" s="296"/>
      <c r="X123" s="296"/>
      <c r="Y123" s="296"/>
      <c r="Z123" s="296"/>
      <c r="AA123" s="296"/>
      <c r="AB123" s="296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 s="296"/>
      <c r="AM123" s="296"/>
      <c r="AN123" s="296"/>
      <c r="AO123" s="296"/>
      <c r="AP123" s="296"/>
      <c r="AQ123" s="296"/>
      <c r="AR123" s="296"/>
      <c r="AS123" s="296"/>
      <c r="AT123" s="296"/>
      <c r="AU123" s="296"/>
      <c r="AV123" s="296"/>
      <c r="AW123" s="296"/>
      <c r="AX123" s="296"/>
      <c r="AY123" s="296"/>
      <c r="AZ123" s="296"/>
      <c r="BA123" s="296"/>
      <c r="BB123" s="296"/>
      <c r="BC123" s="297"/>
      <c r="BD123" s="297"/>
      <c r="BE123" s="297"/>
      <c r="BF123" s="298"/>
      <c r="BG123" s="299"/>
      <c r="BH123" s="11"/>
    </row>
    <row r="124" spans="1:60" x14ac:dyDescent="0.3">
      <c r="A124" s="294"/>
      <c r="B124" s="72"/>
      <c r="C124" s="72"/>
      <c r="D124" s="87"/>
      <c r="E124" s="96"/>
      <c r="F124" s="295"/>
      <c r="G124" s="289"/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6"/>
      <c r="W124" s="296"/>
      <c r="X124" s="296"/>
      <c r="Y124" s="296"/>
      <c r="Z124" s="296"/>
      <c r="AA124" s="296"/>
      <c r="AB124" s="296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 s="296"/>
      <c r="AM124" s="296"/>
      <c r="AN124" s="296"/>
      <c r="AO124" s="296"/>
      <c r="AP124" s="296"/>
      <c r="AQ124" s="296"/>
      <c r="AR124" s="296"/>
      <c r="AS124" s="296"/>
      <c r="AT124" s="296"/>
      <c r="AU124" s="296"/>
      <c r="AV124" s="296"/>
      <c r="AW124" s="296"/>
      <c r="AX124" s="296"/>
      <c r="AY124" s="296"/>
      <c r="AZ124" s="296"/>
      <c r="BA124" s="296"/>
      <c r="BB124" s="296"/>
      <c r="BC124" s="297"/>
      <c r="BD124" s="297"/>
      <c r="BE124" s="297"/>
      <c r="BF124" s="298"/>
      <c r="BG124" s="299"/>
      <c r="BH124" s="11"/>
    </row>
    <row r="125" spans="1:60" x14ac:dyDescent="0.3">
      <c r="A125" s="294"/>
      <c r="B125" s="72"/>
      <c r="C125" s="72"/>
      <c r="D125" s="87"/>
      <c r="E125" s="96"/>
      <c r="F125" s="295"/>
      <c r="G125" s="289"/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6"/>
      <c r="W125" s="296"/>
      <c r="X125" s="296"/>
      <c r="Y125" s="296"/>
      <c r="Z125" s="296"/>
      <c r="AA125" s="296"/>
      <c r="AB125" s="296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 s="296"/>
      <c r="AM125" s="296"/>
      <c r="AN125" s="296"/>
      <c r="AO125" s="296"/>
      <c r="AP125" s="296"/>
      <c r="AQ125" s="296"/>
      <c r="AR125" s="296"/>
      <c r="AS125" s="296"/>
      <c r="AT125" s="296"/>
      <c r="AU125" s="296"/>
      <c r="AV125" s="296"/>
      <c r="AW125" s="296"/>
      <c r="AX125" s="296"/>
      <c r="AY125" s="296"/>
      <c r="AZ125" s="296"/>
      <c r="BA125" s="296"/>
      <c r="BB125" s="296"/>
      <c r="BC125" s="297"/>
      <c r="BD125" s="297"/>
      <c r="BE125" s="297"/>
      <c r="BF125" s="298"/>
      <c r="BG125" s="299"/>
      <c r="BH125" s="11"/>
    </row>
    <row r="126" spans="1:60" x14ac:dyDescent="0.3">
      <c r="A126" s="294"/>
      <c r="B126" s="72"/>
      <c r="C126" s="72"/>
      <c r="D126" s="87"/>
      <c r="E126" s="96"/>
      <c r="F126" s="295"/>
      <c r="G126" s="289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6"/>
      <c r="W126" s="296"/>
      <c r="X126" s="296"/>
      <c r="Y126" s="296"/>
      <c r="Z126" s="296"/>
      <c r="AA126" s="296"/>
      <c r="AB126" s="296"/>
      <c r="AC126" s="296"/>
      <c r="AD126" s="296"/>
      <c r="AE126" s="296"/>
      <c r="AF126" s="296"/>
      <c r="AG126" s="296"/>
      <c r="AH126" s="296"/>
      <c r="AI126" s="296"/>
      <c r="AJ126" s="296"/>
      <c r="AK126" s="296"/>
      <c r="AL126" s="296"/>
      <c r="AM126" s="296"/>
      <c r="AN126" s="296"/>
      <c r="AO126" s="296"/>
      <c r="AP126" s="296"/>
      <c r="AQ126" s="296"/>
      <c r="AR126" s="296"/>
      <c r="AS126" s="296"/>
      <c r="AT126" s="296"/>
      <c r="AU126" s="296"/>
      <c r="AV126" s="296"/>
      <c r="AW126" s="296"/>
      <c r="AX126" s="296"/>
      <c r="AY126" s="296"/>
      <c r="AZ126" s="296"/>
      <c r="BA126" s="296"/>
      <c r="BB126" s="296"/>
      <c r="BC126" s="297"/>
      <c r="BD126" s="297"/>
      <c r="BE126" s="297"/>
      <c r="BF126" s="298"/>
      <c r="BG126" s="299"/>
      <c r="BH126" s="11"/>
    </row>
    <row r="127" spans="1:60" x14ac:dyDescent="0.3">
      <c r="A127" s="294"/>
      <c r="B127" s="72"/>
      <c r="C127" s="72"/>
      <c r="D127" s="87"/>
      <c r="E127" s="96"/>
      <c r="F127" s="295"/>
      <c r="G127" s="289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6"/>
      <c r="W127" s="296"/>
      <c r="X127" s="296"/>
      <c r="Y127" s="296"/>
      <c r="Z127" s="296"/>
      <c r="AA127" s="296"/>
      <c r="AB127" s="296"/>
      <c r="AC127" s="296"/>
      <c r="AD127" s="296"/>
      <c r="AE127" s="296"/>
      <c r="AF127" s="296"/>
      <c r="AG127" s="296"/>
      <c r="AH127" s="296"/>
      <c r="AI127" s="296"/>
      <c r="AJ127" s="296"/>
      <c r="AK127" s="296"/>
      <c r="AL127" s="296"/>
      <c r="AM127" s="296"/>
      <c r="AN127" s="296"/>
      <c r="AO127" s="296"/>
      <c r="AP127" s="296"/>
      <c r="AQ127" s="296"/>
      <c r="AR127" s="296"/>
      <c r="AS127" s="296"/>
      <c r="AT127" s="296"/>
      <c r="AU127" s="296"/>
      <c r="AV127" s="296"/>
      <c r="AW127" s="296"/>
      <c r="AX127" s="296"/>
      <c r="AY127" s="296"/>
      <c r="AZ127" s="296"/>
      <c r="BA127" s="296"/>
      <c r="BB127" s="296"/>
      <c r="BC127" s="297"/>
      <c r="BD127" s="297"/>
      <c r="BE127" s="297"/>
      <c r="BF127" s="298"/>
      <c r="BG127" s="299"/>
      <c r="BH127" s="11"/>
    </row>
    <row r="128" spans="1:60" x14ac:dyDescent="0.3">
      <c r="A128" s="294"/>
      <c r="B128" s="72"/>
      <c r="C128" s="72"/>
      <c r="D128" s="87"/>
      <c r="E128" s="96"/>
      <c r="F128" s="295"/>
      <c r="G128" s="289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6"/>
      <c r="W128" s="296"/>
      <c r="X128" s="296"/>
      <c r="Y128" s="296"/>
      <c r="Z128" s="296"/>
      <c r="AA128" s="296"/>
      <c r="AB128" s="296"/>
      <c r="AC128" s="296"/>
      <c r="AD128" s="296"/>
      <c r="AE128" s="296"/>
      <c r="AF128" s="296"/>
      <c r="AG128" s="296"/>
      <c r="AH128" s="296"/>
      <c r="AI128" s="296"/>
      <c r="AJ128" s="296"/>
      <c r="AK128" s="296"/>
      <c r="AL128" s="296"/>
      <c r="AM128" s="296"/>
      <c r="AN128" s="296"/>
      <c r="AO128" s="296"/>
      <c r="AP128" s="296"/>
      <c r="AQ128" s="296"/>
      <c r="AR128" s="296"/>
      <c r="AS128" s="296"/>
      <c r="AT128" s="296"/>
      <c r="AU128" s="296"/>
      <c r="AV128" s="296"/>
      <c r="AW128" s="296"/>
      <c r="AX128" s="296"/>
      <c r="AY128" s="296"/>
      <c r="AZ128" s="296"/>
      <c r="BA128" s="296"/>
      <c r="BB128" s="296"/>
      <c r="BC128" s="297"/>
      <c r="BD128" s="297"/>
      <c r="BE128" s="297"/>
      <c r="BF128" s="298"/>
      <c r="BG128" s="299"/>
      <c r="BH128" s="11"/>
    </row>
    <row r="129" spans="1:60" x14ac:dyDescent="0.3">
      <c r="A129" s="294"/>
      <c r="B129" s="72"/>
      <c r="C129" s="72"/>
      <c r="D129" s="87"/>
      <c r="E129" s="96"/>
      <c r="F129" s="295"/>
      <c r="G129" s="289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6"/>
      <c r="W129" s="296"/>
      <c r="X129" s="296"/>
      <c r="Y129" s="296"/>
      <c r="Z129" s="296"/>
      <c r="AA129" s="296"/>
      <c r="AB129" s="296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 s="296"/>
      <c r="AM129" s="296"/>
      <c r="AN129" s="296"/>
      <c r="AO129" s="296"/>
      <c r="AP129" s="296"/>
      <c r="AQ129" s="296"/>
      <c r="AR129" s="296"/>
      <c r="AS129" s="296"/>
      <c r="AT129" s="296"/>
      <c r="AU129" s="296"/>
      <c r="AV129" s="296"/>
      <c r="AW129" s="296"/>
      <c r="AX129" s="296"/>
      <c r="AY129" s="296"/>
      <c r="AZ129" s="296"/>
      <c r="BA129" s="296"/>
      <c r="BB129" s="296"/>
      <c r="BC129" s="297"/>
      <c r="BD129" s="297"/>
      <c r="BE129" s="297"/>
      <c r="BF129" s="298"/>
      <c r="BG129" s="299"/>
      <c r="BH129" s="11"/>
    </row>
    <row r="130" spans="1:60" x14ac:dyDescent="0.3">
      <c r="A130" s="294"/>
      <c r="B130" s="72"/>
      <c r="C130" s="72"/>
      <c r="D130" s="87"/>
      <c r="E130" s="96"/>
      <c r="F130" s="295"/>
      <c r="G130" s="289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6"/>
      <c r="W130" s="296"/>
      <c r="X130" s="296"/>
      <c r="Y130" s="296"/>
      <c r="Z130" s="296"/>
      <c r="AA130" s="296"/>
      <c r="AB130" s="296"/>
      <c r="AC130" s="296"/>
      <c r="AD130" s="296"/>
      <c r="AE130" s="296"/>
      <c r="AF130" s="296"/>
      <c r="AG130" s="296"/>
      <c r="AH130" s="296"/>
      <c r="AI130" s="296"/>
      <c r="AJ130" s="296"/>
      <c r="AK130" s="296"/>
      <c r="AL130" s="296"/>
      <c r="AM130" s="296"/>
      <c r="AN130" s="296"/>
      <c r="AO130" s="296"/>
      <c r="AP130" s="296"/>
      <c r="AQ130" s="296"/>
      <c r="AR130" s="296"/>
      <c r="AS130" s="296"/>
      <c r="AT130" s="296"/>
      <c r="AU130" s="296"/>
      <c r="AV130" s="296"/>
      <c r="AW130" s="296"/>
      <c r="AX130" s="296"/>
      <c r="AY130" s="296"/>
      <c r="AZ130" s="296"/>
      <c r="BA130" s="296"/>
      <c r="BB130" s="296"/>
      <c r="BC130" s="297"/>
      <c r="BD130" s="297"/>
      <c r="BE130" s="297"/>
      <c r="BF130" s="298"/>
      <c r="BG130" s="299"/>
      <c r="BH130" s="11"/>
    </row>
    <row r="131" spans="1:60" x14ac:dyDescent="0.3">
      <c r="A131" s="294"/>
      <c r="B131" s="72"/>
      <c r="C131" s="72"/>
      <c r="D131" s="87"/>
      <c r="E131" s="96"/>
      <c r="F131" s="295"/>
      <c r="G131" s="289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6"/>
      <c r="W131" s="296"/>
      <c r="X131" s="296"/>
      <c r="Y131" s="296"/>
      <c r="Z131" s="296"/>
      <c r="AA131" s="296"/>
      <c r="AB131" s="296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 s="296"/>
      <c r="AM131" s="296"/>
      <c r="AN131" s="296"/>
      <c r="AO131" s="296"/>
      <c r="AP131" s="296"/>
      <c r="AQ131" s="296"/>
      <c r="AR131" s="296"/>
      <c r="AS131" s="296"/>
      <c r="AT131" s="296"/>
      <c r="AU131" s="296"/>
      <c r="AV131" s="296"/>
      <c r="AW131" s="296"/>
      <c r="AX131" s="296"/>
      <c r="AY131" s="296"/>
      <c r="AZ131" s="296"/>
      <c r="BA131" s="296"/>
      <c r="BB131" s="296"/>
      <c r="BC131" s="297"/>
      <c r="BD131" s="297"/>
      <c r="BE131" s="297"/>
      <c r="BF131" s="298"/>
      <c r="BG131" s="299"/>
      <c r="BH131" s="11"/>
    </row>
    <row r="132" spans="1:60" x14ac:dyDescent="0.3">
      <c r="A132" s="294"/>
      <c r="B132" s="72"/>
      <c r="C132" s="72"/>
      <c r="D132" s="87"/>
      <c r="E132" s="96"/>
      <c r="F132" s="295"/>
      <c r="G132" s="289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6"/>
      <c r="W132" s="296"/>
      <c r="X132" s="296"/>
      <c r="Y132" s="296"/>
      <c r="Z132" s="296"/>
      <c r="AA132" s="296"/>
      <c r="AB132" s="296"/>
      <c r="AC132" s="296"/>
      <c r="AD132" s="296"/>
      <c r="AE132" s="296"/>
      <c r="AF132" s="296"/>
      <c r="AG132" s="296"/>
      <c r="AH132" s="296"/>
      <c r="AI132" s="296"/>
      <c r="AJ132" s="296"/>
      <c r="AK132" s="296"/>
      <c r="AL132" s="296"/>
      <c r="AM132" s="296"/>
      <c r="AN132" s="296"/>
      <c r="AO132" s="296"/>
      <c r="AP132" s="296"/>
      <c r="AQ132" s="296"/>
      <c r="AR132" s="296"/>
      <c r="AS132" s="296"/>
      <c r="AT132" s="296"/>
      <c r="AU132" s="296"/>
      <c r="AV132" s="296"/>
      <c r="AW132" s="296"/>
      <c r="AX132" s="296"/>
      <c r="AY132" s="296"/>
      <c r="AZ132" s="296"/>
      <c r="BA132" s="296"/>
      <c r="BB132" s="296"/>
      <c r="BC132" s="297"/>
      <c r="BD132" s="297"/>
      <c r="BE132" s="297"/>
      <c r="BF132" s="298"/>
      <c r="BG132" s="299"/>
      <c r="BH132" s="11"/>
    </row>
    <row r="133" spans="1:60" x14ac:dyDescent="0.3">
      <c r="A133" s="294"/>
      <c r="B133" s="72"/>
      <c r="C133" s="72"/>
      <c r="D133" s="87"/>
      <c r="E133" s="96"/>
      <c r="F133" s="295"/>
      <c r="G133" s="289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6"/>
      <c r="W133" s="296"/>
      <c r="X133" s="296"/>
      <c r="Y133" s="296"/>
      <c r="Z133" s="296"/>
      <c r="AA133" s="296"/>
      <c r="AB133" s="296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 s="296"/>
      <c r="AM133" s="296"/>
      <c r="AN133" s="296"/>
      <c r="AO133" s="296"/>
      <c r="AP133" s="296"/>
      <c r="AQ133" s="296"/>
      <c r="AR133" s="296"/>
      <c r="AS133" s="296"/>
      <c r="AT133" s="296"/>
      <c r="AU133" s="296"/>
      <c r="AV133" s="296"/>
      <c r="AW133" s="296"/>
      <c r="AX133" s="296"/>
      <c r="AY133" s="296"/>
      <c r="AZ133" s="296"/>
      <c r="BA133" s="296"/>
      <c r="BB133" s="296"/>
      <c r="BC133" s="297"/>
      <c r="BD133" s="297"/>
      <c r="BE133" s="297"/>
      <c r="BF133" s="298"/>
      <c r="BG133" s="299"/>
      <c r="BH133" s="11"/>
    </row>
    <row r="134" spans="1:60" x14ac:dyDescent="0.3">
      <c r="A134" s="294"/>
      <c r="B134" s="72"/>
      <c r="C134" s="72"/>
      <c r="D134" s="87"/>
      <c r="E134" s="96"/>
      <c r="F134" s="295"/>
      <c r="G134" s="289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6"/>
      <c r="W134" s="296"/>
      <c r="X134" s="296"/>
      <c r="Y134" s="296"/>
      <c r="Z134" s="296"/>
      <c r="AA134" s="296"/>
      <c r="AB134" s="296"/>
      <c r="AC134" s="296"/>
      <c r="AD134" s="296"/>
      <c r="AE134" s="296"/>
      <c r="AF134" s="296"/>
      <c r="AG134" s="296"/>
      <c r="AH134" s="296"/>
      <c r="AI134" s="296"/>
      <c r="AJ134" s="296"/>
      <c r="AK134" s="296"/>
      <c r="AL134" s="296"/>
      <c r="AM134" s="296"/>
      <c r="AN134" s="296"/>
      <c r="AO134" s="296"/>
      <c r="AP134" s="296"/>
      <c r="AQ134" s="296"/>
      <c r="AR134" s="296"/>
      <c r="AS134" s="296"/>
      <c r="AT134" s="296"/>
      <c r="AU134" s="296"/>
      <c r="AV134" s="296"/>
      <c r="AW134" s="296"/>
      <c r="AX134" s="296"/>
      <c r="AY134" s="296"/>
      <c r="AZ134" s="296"/>
      <c r="BA134" s="296"/>
      <c r="BB134" s="296"/>
      <c r="BC134" s="297"/>
      <c r="BD134" s="297"/>
      <c r="BE134" s="297"/>
      <c r="BF134" s="298"/>
      <c r="BG134" s="299"/>
      <c r="BH134" s="11"/>
    </row>
    <row r="135" spans="1:60" x14ac:dyDescent="0.3">
      <c r="A135" s="294"/>
      <c r="B135" s="72"/>
      <c r="C135" s="72"/>
      <c r="D135" s="87"/>
      <c r="E135" s="96"/>
      <c r="F135" s="295"/>
      <c r="G135" s="289"/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296"/>
      <c r="W135" s="296"/>
      <c r="X135" s="296"/>
      <c r="Y135" s="296"/>
      <c r="Z135" s="296"/>
      <c r="AA135" s="296"/>
      <c r="AB135" s="296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 s="296"/>
      <c r="AM135" s="296"/>
      <c r="AN135" s="296"/>
      <c r="AO135" s="296"/>
      <c r="AP135" s="296"/>
      <c r="AQ135" s="296"/>
      <c r="AR135" s="296"/>
      <c r="AS135" s="296"/>
      <c r="AT135" s="296"/>
      <c r="AU135" s="296"/>
      <c r="AV135" s="296"/>
      <c r="AW135" s="296"/>
      <c r="AX135" s="296"/>
      <c r="AY135" s="296"/>
      <c r="AZ135" s="296"/>
      <c r="BA135" s="296"/>
      <c r="BB135" s="296"/>
      <c r="BC135" s="297"/>
      <c r="BD135" s="297"/>
      <c r="BE135" s="297"/>
      <c r="BF135" s="298"/>
      <c r="BG135" s="299"/>
      <c r="BH135" s="11"/>
    </row>
    <row r="136" spans="1:60" x14ac:dyDescent="0.3">
      <c r="A136" s="294"/>
      <c r="B136" s="72"/>
      <c r="C136" s="72"/>
      <c r="D136" s="87"/>
      <c r="E136" s="96"/>
      <c r="F136" s="295"/>
      <c r="G136" s="289"/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296"/>
      <c r="W136" s="296"/>
      <c r="X136" s="296"/>
      <c r="Y136" s="296"/>
      <c r="Z136" s="296"/>
      <c r="AA136" s="296"/>
      <c r="AB136" s="296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 s="296"/>
      <c r="AM136" s="296"/>
      <c r="AN136" s="296"/>
      <c r="AO136" s="296"/>
      <c r="AP136" s="296"/>
      <c r="AQ136" s="296"/>
      <c r="AR136" s="296"/>
      <c r="AS136" s="296"/>
      <c r="AT136" s="296"/>
      <c r="AU136" s="296"/>
      <c r="AV136" s="296"/>
      <c r="AW136" s="296"/>
      <c r="AX136" s="296"/>
      <c r="AY136" s="296"/>
      <c r="AZ136" s="296"/>
      <c r="BA136" s="296"/>
      <c r="BB136" s="296"/>
      <c r="BC136" s="297"/>
      <c r="BD136" s="297"/>
      <c r="BE136" s="297"/>
      <c r="BF136" s="298"/>
      <c r="BG136" s="299"/>
      <c r="BH136" s="11"/>
    </row>
    <row r="137" spans="1:60" x14ac:dyDescent="0.3">
      <c r="A137" s="294"/>
      <c r="B137" s="72"/>
      <c r="C137" s="72"/>
      <c r="D137" s="87"/>
      <c r="E137" s="96"/>
      <c r="F137" s="295"/>
      <c r="G137" s="289"/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296"/>
      <c r="W137" s="296"/>
      <c r="X137" s="296"/>
      <c r="Y137" s="296"/>
      <c r="Z137" s="296"/>
      <c r="AA137" s="296"/>
      <c r="AB137" s="296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 s="296"/>
      <c r="AM137" s="296"/>
      <c r="AN137" s="296"/>
      <c r="AO137" s="296"/>
      <c r="AP137" s="296"/>
      <c r="AQ137" s="296"/>
      <c r="AR137" s="296"/>
      <c r="AS137" s="296"/>
      <c r="AT137" s="296"/>
      <c r="AU137" s="296"/>
      <c r="AV137" s="296"/>
      <c r="AW137" s="296"/>
      <c r="AX137" s="296"/>
      <c r="AY137" s="296"/>
      <c r="AZ137" s="296"/>
      <c r="BA137" s="296"/>
      <c r="BB137" s="296"/>
      <c r="BC137" s="297"/>
      <c r="BD137" s="297"/>
      <c r="BE137" s="297"/>
      <c r="BF137" s="298"/>
      <c r="BG137" s="299"/>
      <c r="BH137" s="11"/>
    </row>
    <row r="138" spans="1:60" x14ac:dyDescent="0.3">
      <c r="A138" s="294"/>
      <c r="B138" s="72"/>
      <c r="C138" s="72"/>
      <c r="D138" s="87"/>
      <c r="E138" s="96"/>
      <c r="F138" s="295"/>
      <c r="G138" s="289"/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296"/>
      <c r="W138" s="296"/>
      <c r="X138" s="296"/>
      <c r="Y138" s="296"/>
      <c r="Z138" s="296"/>
      <c r="AA138" s="296"/>
      <c r="AB138" s="296"/>
      <c r="AC138" s="296"/>
      <c r="AD138" s="296"/>
      <c r="AE138" s="296"/>
      <c r="AF138" s="296"/>
      <c r="AG138" s="296"/>
      <c r="AH138" s="296"/>
      <c r="AI138" s="296"/>
      <c r="AJ138" s="296"/>
      <c r="AK138" s="296"/>
      <c r="AL138" s="296"/>
      <c r="AM138" s="296"/>
      <c r="AN138" s="296"/>
      <c r="AO138" s="296"/>
      <c r="AP138" s="296"/>
      <c r="AQ138" s="296"/>
      <c r="AR138" s="296"/>
      <c r="AS138" s="296"/>
      <c r="AT138" s="296"/>
      <c r="AU138" s="296"/>
      <c r="AV138" s="296"/>
      <c r="AW138" s="296"/>
      <c r="AX138" s="296"/>
      <c r="AY138" s="296"/>
      <c r="AZ138" s="296"/>
      <c r="BA138" s="296"/>
      <c r="BB138" s="296"/>
      <c r="BC138" s="297"/>
      <c r="BD138" s="297"/>
      <c r="BE138" s="297"/>
      <c r="BF138" s="298"/>
      <c r="BG138" s="299"/>
      <c r="BH138" s="11"/>
    </row>
    <row r="139" spans="1:60" x14ac:dyDescent="0.3">
      <c r="A139" s="294"/>
      <c r="B139" s="72"/>
      <c r="C139" s="72"/>
      <c r="D139" s="87"/>
      <c r="E139" s="96"/>
      <c r="F139" s="295"/>
      <c r="G139" s="289"/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296"/>
      <c r="W139" s="296"/>
      <c r="X139" s="296"/>
      <c r="Y139" s="296"/>
      <c r="Z139" s="296"/>
      <c r="AA139" s="296"/>
      <c r="AB139" s="296"/>
      <c r="AC139" s="296"/>
      <c r="AD139" s="296"/>
      <c r="AE139" s="296"/>
      <c r="AF139" s="296"/>
      <c r="AG139" s="296"/>
      <c r="AH139" s="296"/>
      <c r="AI139" s="296"/>
      <c r="AJ139" s="296"/>
      <c r="AK139" s="296"/>
      <c r="AL139" s="296"/>
      <c r="AM139" s="296"/>
      <c r="AN139" s="296"/>
      <c r="AO139" s="296"/>
      <c r="AP139" s="296"/>
      <c r="AQ139" s="296"/>
      <c r="AR139" s="296"/>
      <c r="AS139" s="296"/>
      <c r="AT139" s="296"/>
      <c r="AU139" s="296"/>
      <c r="AV139" s="296"/>
      <c r="AW139" s="296"/>
      <c r="AX139" s="296"/>
      <c r="AY139" s="296"/>
      <c r="AZ139" s="296"/>
      <c r="BA139" s="296"/>
      <c r="BB139" s="296"/>
      <c r="BC139" s="297"/>
      <c r="BD139" s="297"/>
      <c r="BE139" s="297"/>
      <c r="BF139" s="298"/>
      <c r="BG139" s="299"/>
      <c r="BH139" s="11"/>
    </row>
    <row r="140" spans="1:60" x14ac:dyDescent="0.3">
      <c r="A140" s="294"/>
      <c r="B140" s="72"/>
      <c r="C140" s="72"/>
      <c r="D140" s="87"/>
      <c r="E140" s="96"/>
      <c r="F140" s="295"/>
      <c r="G140" s="300"/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296"/>
      <c r="W140" s="296"/>
      <c r="X140" s="296"/>
      <c r="Y140" s="296"/>
      <c r="Z140" s="296"/>
      <c r="AA140" s="296"/>
      <c r="AB140" s="296"/>
      <c r="AC140" s="296"/>
      <c r="AD140" s="296"/>
      <c r="AE140" s="296"/>
      <c r="AF140" s="296"/>
      <c r="AG140" s="296"/>
      <c r="AH140" s="296"/>
      <c r="AI140" s="296"/>
      <c r="AJ140" s="296"/>
      <c r="AK140" s="296"/>
      <c r="AL140" s="296"/>
      <c r="AM140" s="296"/>
      <c r="AN140" s="296"/>
      <c r="AO140" s="296"/>
      <c r="AP140" s="296"/>
      <c r="AQ140" s="296"/>
      <c r="AR140" s="296"/>
      <c r="AS140" s="296"/>
      <c r="AT140" s="296"/>
      <c r="AU140" s="296"/>
      <c r="AV140" s="296"/>
      <c r="AW140" s="296"/>
      <c r="AX140" s="296"/>
      <c r="AY140" s="296"/>
      <c r="AZ140" s="296"/>
      <c r="BA140" s="296"/>
      <c r="BB140" s="296"/>
      <c r="BC140" s="297"/>
      <c r="BD140" s="297"/>
      <c r="BE140" s="297"/>
      <c r="BF140" s="298"/>
      <c r="BG140" s="299"/>
      <c r="BH140" s="11"/>
    </row>
    <row r="141" spans="1:60" x14ac:dyDescent="0.3">
      <c r="A141" s="294"/>
      <c r="B141" s="72"/>
      <c r="C141" s="72"/>
      <c r="D141" s="87"/>
      <c r="E141" s="96"/>
      <c r="F141" s="295"/>
      <c r="G141" s="300"/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296"/>
      <c r="W141" s="296"/>
      <c r="X141" s="296"/>
      <c r="Y141" s="296"/>
      <c r="Z141" s="296"/>
      <c r="AA141" s="296"/>
      <c r="AB141" s="296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 s="296"/>
      <c r="AM141" s="296"/>
      <c r="AN141" s="296"/>
      <c r="AO141" s="296"/>
      <c r="AP141" s="296"/>
      <c r="AQ141" s="296"/>
      <c r="AR141" s="296"/>
      <c r="AS141" s="296"/>
      <c r="AT141" s="296"/>
      <c r="AU141" s="296"/>
      <c r="AV141" s="296"/>
      <c r="AW141" s="296"/>
      <c r="AX141" s="296"/>
      <c r="AY141" s="296"/>
      <c r="AZ141" s="296"/>
      <c r="BA141" s="296"/>
      <c r="BB141" s="296"/>
      <c r="BC141" s="297"/>
      <c r="BD141" s="297"/>
      <c r="BE141" s="297"/>
      <c r="BF141" s="298"/>
      <c r="BG141" s="299"/>
      <c r="BH141" s="11"/>
    </row>
    <row r="142" spans="1:60" x14ac:dyDescent="0.3">
      <c r="A142" s="294"/>
      <c r="B142" s="72"/>
      <c r="C142" s="72"/>
      <c r="D142" s="87"/>
      <c r="E142" s="96"/>
      <c r="F142" s="295"/>
      <c r="G142" s="300"/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296"/>
      <c r="W142" s="296"/>
      <c r="X142" s="296"/>
      <c r="Y142" s="296"/>
      <c r="Z142" s="296"/>
      <c r="AA142" s="296"/>
      <c r="AB142" s="296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 s="296"/>
      <c r="AM142" s="296"/>
      <c r="AN142" s="296"/>
      <c r="AO142" s="296"/>
      <c r="AP142" s="296"/>
      <c r="AQ142" s="296"/>
      <c r="AR142" s="296"/>
      <c r="AS142" s="296"/>
      <c r="AT142" s="296"/>
      <c r="AU142" s="296"/>
      <c r="AV142" s="296"/>
      <c r="AW142" s="296"/>
      <c r="AX142" s="296"/>
      <c r="AY142" s="296"/>
      <c r="AZ142" s="296"/>
      <c r="BA142" s="296"/>
      <c r="BB142" s="296"/>
      <c r="BC142" s="297"/>
      <c r="BD142" s="297"/>
      <c r="BE142" s="297"/>
      <c r="BF142" s="298"/>
      <c r="BG142" s="299"/>
      <c r="BH142" s="11"/>
    </row>
    <row r="143" spans="1:60" x14ac:dyDescent="0.3">
      <c r="A143" s="294"/>
      <c r="B143" s="72"/>
      <c r="C143" s="72"/>
      <c r="D143" s="87"/>
      <c r="E143" s="96"/>
      <c r="F143" s="295"/>
      <c r="G143" s="300"/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296"/>
      <c r="W143" s="296"/>
      <c r="X143" s="296"/>
      <c r="Y143" s="296"/>
      <c r="Z143" s="296"/>
      <c r="AA143" s="296"/>
      <c r="AB143" s="296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 s="296"/>
      <c r="AM143" s="296"/>
      <c r="AN143" s="296"/>
      <c r="AO143" s="296"/>
      <c r="AP143" s="296"/>
      <c r="AQ143" s="296"/>
      <c r="AR143" s="296"/>
      <c r="AS143" s="296"/>
      <c r="AT143" s="296"/>
      <c r="AU143" s="296"/>
      <c r="AV143" s="296"/>
      <c r="AW143" s="296"/>
      <c r="AX143" s="296"/>
      <c r="AY143" s="296"/>
      <c r="AZ143" s="296"/>
      <c r="BA143" s="296"/>
      <c r="BB143" s="296"/>
      <c r="BC143" s="297"/>
      <c r="BD143" s="297"/>
      <c r="BE143" s="297"/>
      <c r="BF143" s="298"/>
      <c r="BG143" s="299"/>
      <c r="BH143" s="11"/>
    </row>
    <row r="144" spans="1:60" x14ac:dyDescent="0.3">
      <c r="A144" s="294"/>
      <c r="B144" s="72"/>
      <c r="C144" s="72"/>
      <c r="D144" s="87"/>
      <c r="E144" s="96"/>
      <c r="F144" s="295"/>
      <c r="G144" s="300"/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296"/>
      <c r="W144" s="296"/>
      <c r="X144" s="296"/>
      <c r="Y144" s="296"/>
      <c r="Z144" s="296"/>
      <c r="AA144" s="296"/>
      <c r="AB144" s="296"/>
      <c r="AC144" s="296"/>
      <c r="AD144" s="296"/>
      <c r="AE144" s="296"/>
      <c r="AF144" s="296"/>
      <c r="AG144" s="296"/>
      <c r="AH144" s="296"/>
      <c r="AI144" s="296"/>
      <c r="AJ144" s="296"/>
      <c r="AK144" s="296"/>
      <c r="AL144" s="296"/>
      <c r="AM144" s="296"/>
      <c r="AN144" s="296"/>
      <c r="AO144" s="296"/>
      <c r="AP144" s="296"/>
      <c r="AQ144" s="296"/>
      <c r="AR144" s="296"/>
      <c r="AS144" s="296"/>
      <c r="AT144" s="296"/>
      <c r="AU144" s="296"/>
      <c r="AV144" s="296"/>
      <c r="AW144" s="296"/>
      <c r="AX144" s="296"/>
      <c r="AY144" s="296"/>
      <c r="AZ144" s="296"/>
      <c r="BA144" s="296"/>
      <c r="BB144" s="296"/>
      <c r="BC144" s="297"/>
      <c r="BD144" s="297"/>
      <c r="BE144" s="297"/>
      <c r="BF144" s="298"/>
      <c r="BG144" s="299"/>
      <c r="BH144" s="11"/>
    </row>
    <row r="145" spans="1:60" x14ac:dyDescent="0.3">
      <c r="A145" s="294"/>
      <c r="B145" s="72"/>
      <c r="C145" s="72"/>
      <c r="D145" s="87"/>
      <c r="E145" s="96"/>
      <c r="F145" s="295"/>
      <c r="G145" s="300"/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296"/>
      <c r="W145" s="296"/>
      <c r="X145" s="296"/>
      <c r="Y145" s="296"/>
      <c r="Z145" s="296"/>
      <c r="AA145" s="296"/>
      <c r="AB145" s="296"/>
      <c r="AC145" s="296"/>
      <c r="AD145" s="296"/>
      <c r="AE145" s="296"/>
      <c r="AF145" s="296"/>
      <c r="AG145" s="296"/>
      <c r="AH145" s="296"/>
      <c r="AI145" s="296"/>
      <c r="AJ145" s="296"/>
      <c r="AK145" s="296"/>
      <c r="AL145" s="296"/>
      <c r="AM145" s="296"/>
      <c r="AN145" s="296"/>
      <c r="AO145" s="296"/>
      <c r="AP145" s="296"/>
      <c r="AQ145" s="296"/>
      <c r="AR145" s="296"/>
      <c r="AS145" s="296"/>
      <c r="AT145" s="296"/>
      <c r="AU145" s="296"/>
      <c r="AV145" s="296"/>
      <c r="AW145" s="296"/>
      <c r="AX145" s="296"/>
      <c r="AY145" s="296"/>
      <c r="AZ145" s="296"/>
      <c r="BA145" s="296"/>
      <c r="BB145" s="296"/>
      <c r="BC145" s="297"/>
      <c r="BD145" s="297"/>
      <c r="BE145" s="297"/>
      <c r="BF145" s="298"/>
      <c r="BG145" s="299"/>
      <c r="BH145" s="11"/>
    </row>
    <row r="146" spans="1:60" x14ac:dyDescent="0.3">
      <c r="A146" s="294"/>
      <c r="B146" s="72"/>
      <c r="C146" s="72"/>
      <c r="D146" s="87"/>
      <c r="E146" s="96"/>
      <c r="F146" s="295"/>
      <c r="G146" s="300"/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296"/>
      <c r="W146" s="296"/>
      <c r="X146" s="296"/>
      <c r="Y146" s="296"/>
      <c r="Z146" s="296"/>
      <c r="AA146" s="296"/>
      <c r="AB146" s="296"/>
      <c r="AC146" s="296"/>
      <c r="AD146" s="296"/>
      <c r="AE146" s="296"/>
      <c r="AF146" s="296"/>
      <c r="AG146" s="296"/>
      <c r="AH146" s="296"/>
      <c r="AI146" s="296"/>
      <c r="AJ146" s="296"/>
      <c r="AK146" s="296"/>
      <c r="AL146" s="296"/>
      <c r="AM146" s="296"/>
      <c r="AN146" s="296"/>
      <c r="AO146" s="296"/>
      <c r="AP146" s="296"/>
      <c r="AQ146" s="296"/>
      <c r="AR146" s="296"/>
      <c r="AS146" s="296"/>
      <c r="AT146" s="296"/>
      <c r="AU146" s="296"/>
      <c r="AV146" s="296"/>
      <c r="AW146" s="296"/>
      <c r="AX146" s="296"/>
      <c r="AY146" s="296"/>
      <c r="AZ146" s="296"/>
      <c r="BA146" s="296"/>
      <c r="BB146" s="296"/>
      <c r="BC146" s="297"/>
      <c r="BD146" s="297"/>
      <c r="BE146" s="297"/>
      <c r="BF146" s="269"/>
      <c r="BG146" s="270"/>
      <c r="BH146" s="11"/>
    </row>
    <row r="147" spans="1:60" x14ac:dyDescent="0.3">
      <c r="A147" s="294"/>
      <c r="B147" s="72"/>
      <c r="C147" s="72"/>
      <c r="D147" s="87"/>
      <c r="E147" s="96"/>
      <c r="F147" s="295"/>
      <c r="G147" s="289"/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289"/>
      <c r="S147" s="101"/>
      <c r="T147" s="101"/>
      <c r="U147" s="101"/>
      <c r="V147" s="296"/>
      <c r="W147" s="296"/>
      <c r="X147" s="296"/>
      <c r="Y147" s="296"/>
      <c r="Z147" s="296"/>
      <c r="AA147" s="296"/>
      <c r="AB147" s="296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 s="296"/>
      <c r="AM147" s="296"/>
      <c r="AN147" s="296"/>
      <c r="AO147" s="296"/>
      <c r="AP147" s="296"/>
      <c r="AQ147" s="296"/>
      <c r="AR147" s="296"/>
      <c r="AS147" s="296"/>
      <c r="AT147" s="296"/>
      <c r="AU147" s="296"/>
      <c r="AV147" s="296"/>
      <c r="AW147" s="296"/>
      <c r="AX147" s="296"/>
      <c r="AY147" s="296"/>
      <c r="AZ147" s="296"/>
      <c r="BA147" s="296"/>
      <c r="BB147" s="296"/>
      <c r="BC147" s="297"/>
      <c r="BD147" s="297"/>
      <c r="BE147" s="297"/>
      <c r="BF147" s="298"/>
      <c r="BG147" s="299"/>
      <c r="BH147" s="11"/>
    </row>
    <row r="148" spans="1:60" x14ac:dyDescent="0.3">
      <c r="A148" s="294"/>
      <c r="B148" s="72"/>
      <c r="C148" s="72"/>
      <c r="D148" s="87"/>
      <c r="E148" s="96"/>
      <c r="F148" s="295"/>
      <c r="G148" s="289"/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289"/>
      <c r="S148" s="101"/>
      <c r="T148" s="101"/>
      <c r="U148" s="101"/>
      <c r="V148" s="296"/>
      <c r="W148" s="296"/>
      <c r="X148" s="296"/>
      <c r="Y148" s="296"/>
      <c r="Z148" s="296"/>
      <c r="AA148" s="296"/>
      <c r="AB148" s="296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 s="296"/>
      <c r="AM148" s="296"/>
      <c r="AN148" s="296"/>
      <c r="AO148" s="296"/>
      <c r="AP148" s="296"/>
      <c r="AQ148" s="296"/>
      <c r="AR148" s="296"/>
      <c r="AS148" s="296"/>
      <c r="AT148" s="296"/>
      <c r="AU148" s="296"/>
      <c r="AV148" s="296"/>
      <c r="AW148" s="296"/>
      <c r="AX148" s="296"/>
      <c r="AY148" s="296"/>
      <c r="AZ148" s="296"/>
      <c r="BA148" s="296"/>
      <c r="BB148" s="296"/>
      <c r="BC148" s="297"/>
      <c r="BD148" s="297"/>
      <c r="BE148" s="297"/>
      <c r="BF148" s="298"/>
      <c r="BG148" s="299"/>
      <c r="BH148" s="11"/>
    </row>
    <row r="149" spans="1:60" x14ac:dyDescent="0.3">
      <c r="A149" s="294"/>
      <c r="B149" s="72"/>
      <c r="C149" s="72"/>
      <c r="D149" s="87"/>
      <c r="E149" s="96"/>
      <c r="F149" s="295"/>
      <c r="G149" s="289"/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289"/>
      <c r="S149" s="101"/>
      <c r="T149" s="101"/>
      <c r="U149" s="101"/>
      <c r="V149" s="296"/>
      <c r="W149" s="296"/>
      <c r="X149" s="296"/>
      <c r="Y149" s="296"/>
      <c r="Z149" s="296"/>
      <c r="AA149" s="296"/>
      <c r="AB149" s="296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 s="296"/>
      <c r="AM149" s="296"/>
      <c r="AN149" s="296"/>
      <c r="AO149" s="296"/>
      <c r="AP149" s="296"/>
      <c r="AQ149" s="296"/>
      <c r="AR149" s="296"/>
      <c r="AS149" s="296"/>
      <c r="AT149" s="296"/>
      <c r="AU149" s="296"/>
      <c r="AV149" s="296"/>
      <c r="AW149" s="296"/>
      <c r="AX149" s="296"/>
      <c r="AY149" s="296"/>
      <c r="AZ149" s="296"/>
      <c r="BA149" s="296"/>
      <c r="BB149" s="296"/>
      <c r="BC149" s="297"/>
      <c r="BD149" s="297"/>
      <c r="BE149" s="297"/>
      <c r="BF149" s="298"/>
      <c r="BG149" s="299"/>
      <c r="BH149" s="11"/>
    </row>
    <row r="150" spans="1:60" x14ac:dyDescent="0.3">
      <c r="A150" s="294"/>
      <c r="B150" s="72"/>
      <c r="C150" s="72"/>
      <c r="D150" s="87"/>
      <c r="E150" s="96"/>
      <c r="F150" s="295"/>
      <c r="G150" s="289"/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289"/>
      <c r="S150" s="101"/>
      <c r="T150" s="101"/>
      <c r="U150" s="101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6"/>
      <c r="AG150" s="296"/>
      <c r="AH150" s="296"/>
      <c r="AI150" s="296"/>
      <c r="AJ150" s="296"/>
      <c r="AK150" s="296"/>
      <c r="AL150" s="296"/>
      <c r="AM150" s="296"/>
      <c r="AN150" s="296"/>
      <c r="AO150" s="296"/>
      <c r="AP150" s="296"/>
      <c r="AQ150" s="296"/>
      <c r="AR150" s="296"/>
      <c r="AS150" s="296"/>
      <c r="AT150" s="296"/>
      <c r="AU150" s="296"/>
      <c r="AV150" s="296"/>
      <c r="AW150" s="296"/>
      <c r="AX150" s="296"/>
      <c r="AY150" s="296"/>
      <c r="AZ150" s="296"/>
      <c r="BA150" s="296"/>
      <c r="BB150" s="296"/>
      <c r="BC150" s="297"/>
      <c r="BD150" s="297"/>
      <c r="BE150" s="297"/>
      <c r="BF150" s="298"/>
      <c r="BG150" s="299"/>
      <c r="BH150" s="11"/>
    </row>
    <row r="151" spans="1:60" x14ac:dyDescent="0.3">
      <c r="A151" s="294"/>
      <c r="B151" s="72"/>
      <c r="C151" s="72"/>
      <c r="D151" s="87"/>
      <c r="E151" s="96"/>
      <c r="F151" s="295"/>
      <c r="G151" s="289"/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289"/>
      <c r="S151" s="101"/>
      <c r="T151" s="101"/>
      <c r="U151" s="101"/>
      <c r="V151" s="296"/>
      <c r="W151" s="296"/>
      <c r="X151" s="296"/>
      <c r="Y151" s="296"/>
      <c r="Z151" s="296"/>
      <c r="AA151" s="296"/>
      <c r="AB151" s="296"/>
      <c r="AC151" s="296"/>
      <c r="AD151" s="296"/>
      <c r="AE151" s="296"/>
      <c r="AF151" s="296"/>
      <c r="AG151" s="296"/>
      <c r="AH151" s="296"/>
      <c r="AI151" s="296"/>
      <c r="AJ151" s="296"/>
      <c r="AK151" s="296"/>
      <c r="AL151" s="296"/>
      <c r="AM151" s="296"/>
      <c r="AN151" s="296"/>
      <c r="AO151" s="296"/>
      <c r="AP151" s="296"/>
      <c r="AQ151" s="296"/>
      <c r="AR151" s="296"/>
      <c r="AS151" s="296"/>
      <c r="AT151" s="296"/>
      <c r="AU151" s="296"/>
      <c r="AV151" s="296"/>
      <c r="AW151" s="296"/>
      <c r="AX151" s="296"/>
      <c r="AY151" s="296"/>
      <c r="AZ151" s="296"/>
      <c r="BA151" s="296"/>
      <c r="BB151" s="296"/>
      <c r="BC151" s="297"/>
      <c r="BD151" s="297"/>
      <c r="BE151" s="297"/>
      <c r="BF151" s="298"/>
      <c r="BG151" s="299"/>
      <c r="BH151" s="11"/>
    </row>
    <row r="152" spans="1:60" x14ac:dyDescent="0.3">
      <c r="A152" s="294"/>
      <c r="B152" s="72"/>
      <c r="C152" s="72"/>
      <c r="D152" s="87"/>
      <c r="E152" s="96"/>
      <c r="F152" s="295"/>
      <c r="G152" s="289"/>
      <c r="H152" s="97"/>
      <c r="I152" s="101"/>
      <c r="J152" s="101"/>
      <c r="K152" s="101"/>
      <c r="L152" s="101"/>
      <c r="M152" s="101"/>
      <c r="N152" s="101"/>
      <c r="O152" s="101"/>
      <c r="P152" s="101"/>
      <c r="Q152" s="101"/>
      <c r="R152" s="289"/>
      <c r="S152" s="101"/>
      <c r="T152" s="101"/>
      <c r="U152" s="101"/>
      <c r="V152" s="296"/>
      <c r="W152" s="296"/>
      <c r="X152" s="296"/>
      <c r="Y152" s="296"/>
      <c r="Z152" s="296"/>
      <c r="AA152" s="296"/>
      <c r="AB152" s="296"/>
      <c r="AC152" s="296"/>
      <c r="AD152" s="296"/>
      <c r="AE152" s="296"/>
      <c r="AF152" s="296"/>
      <c r="AG152" s="296"/>
      <c r="AH152" s="296"/>
      <c r="AI152" s="296"/>
      <c r="AJ152" s="296"/>
      <c r="AK152" s="296"/>
      <c r="AL152" s="296"/>
      <c r="AM152" s="296"/>
      <c r="AN152" s="296"/>
      <c r="AO152" s="296"/>
      <c r="AP152" s="296"/>
      <c r="AQ152" s="296"/>
      <c r="AR152" s="296"/>
      <c r="AS152" s="296"/>
      <c r="AT152" s="296"/>
      <c r="AU152" s="296"/>
      <c r="AV152" s="296"/>
      <c r="AW152" s="296"/>
      <c r="AX152" s="296"/>
      <c r="AY152" s="296"/>
      <c r="AZ152" s="296"/>
      <c r="BA152" s="296"/>
      <c r="BB152" s="296"/>
      <c r="BC152" s="297"/>
      <c r="BD152" s="297"/>
      <c r="BE152" s="297"/>
      <c r="BF152" s="298"/>
      <c r="BG152" s="299"/>
      <c r="BH152" s="11"/>
    </row>
    <row r="153" spans="1:60" x14ac:dyDescent="0.3">
      <c r="A153" s="294"/>
      <c r="B153" s="72"/>
      <c r="C153" s="72"/>
      <c r="D153" s="87"/>
      <c r="E153" s="96"/>
      <c r="F153" s="295"/>
      <c r="G153" s="300"/>
      <c r="H153" s="97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296"/>
      <c r="W153" s="296"/>
      <c r="X153" s="296"/>
      <c r="Y153" s="296"/>
      <c r="Z153" s="296"/>
      <c r="AA153" s="296"/>
      <c r="AB153" s="296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 s="296"/>
      <c r="AM153" s="296"/>
      <c r="AN153" s="296"/>
      <c r="AO153" s="296"/>
      <c r="AP153" s="296"/>
      <c r="AQ153" s="296"/>
      <c r="AR153" s="296"/>
      <c r="AS153" s="296"/>
      <c r="AT153" s="296"/>
      <c r="AU153" s="296"/>
      <c r="AV153" s="296"/>
      <c r="AW153" s="296"/>
      <c r="AX153" s="296"/>
      <c r="AY153" s="296"/>
      <c r="AZ153" s="296"/>
      <c r="BA153" s="296"/>
      <c r="BB153" s="296"/>
      <c r="BC153" s="297"/>
      <c r="BD153" s="297"/>
      <c r="BE153" s="297"/>
      <c r="BF153" s="298"/>
      <c r="BG153" s="299"/>
      <c r="BH153" s="11"/>
    </row>
    <row r="154" spans="1:60" x14ac:dyDescent="0.3">
      <c r="A154" s="294"/>
      <c r="B154" s="72"/>
      <c r="C154" s="72"/>
      <c r="D154" s="87"/>
      <c r="E154" s="96"/>
      <c r="F154" s="295"/>
      <c r="G154" s="300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6"/>
      <c r="W154" s="296"/>
      <c r="X154" s="296"/>
      <c r="Y154" s="296"/>
      <c r="Z154" s="296"/>
      <c r="AA154" s="296"/>
      <c r="AB154" s="296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 s="296"/>
      <c r="AM154" s="296"/>
      <c r="AN154" s="296"/>
      <c r="AO154" s="296"/>
      <c r="AP154" s="296"/>
      <c r="AQ154" s="296"/>
      <c r="AR154" s="296"/>
      <c r="AS154" s="296"/>
      <c r="AT154" s="296"/>
      <c r="AU154" s="296"/>
      <c r="AV154" s="296"/>
      <c r="AW154" s="296"/>
      <c r="AX154" s="296"/>
      <c r="AY154" s="296"/>
      <c r="AZ154" s="296"/>
      <c r="BA154" s="296"/>
      <c r="BB154" s="296"/>
      <c r="BC154" s="297"/>
      <c r="BD154" s="297"/>
      <c r="BE154" s="297"/>
      <c r="BF154" s="298"/>
      <c r="BG154" s="299"/>
      <c r="BH154" s="11"/>
    </row>
    <row r="155" spans="1:60" x14ac:dyDescent="0.3">
      <c r="A155" s="294"/>
      <c r="B155" s="72"/>
      <c r="C155" s="72"/>
      <c r="D155" s="87"/>
      <c r="E155" s="96"/>
      <c r="F155" s="295"/>
      <c r="G155" s="300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6"/>
      <c r="W155" s="296"/>
      <c r="X155" s="296"/>
      <c r="Y155" s="296"/>
      <c r="Z155" s="296"/>
      <c r="AA155" s="296"/>
      <c r="AB155" s="296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 s="296"/>
      <c r="AM155" s="296"/>
      <c r="AN155" s="296"/>
      <c r="AO155" s="296"/>
      <c r="AP155" s="296"/>
      <c r="AQ155" s="296"/>
      <c r="AR155" s="296"/>
      <c r="AS155" s="296"/>
      <c r="AT155" s="296"/>
      <c r="AU155" s="296"/>
      <c r="AV155" s="296"/>
      <c r="AW155" s="296"/>
      <c r="AX155" s="296"/>
      <c r="AY155" s="296"/>
      <c r="AZ155" s="296"/>
      <c r="BA155" s="296"/>
      <c r="BB155" s="296"/>
      <c r="BC155" s="297"/>
      <c r="BD155" s="297"/>
      <c r="BE155" s="297"/>
      <c r="BF155" s="269"/>
      <c r="BG155" s="270"/>
      <c r="BH155" s="11"/>
    </row>
    <row r="156" spans="1:60" x14ac:dyDescent="0.3">
      <c r="A156" s="294"/>
      <c r="B156" s="72"/>
      <c r="C156" s="72"/>
      <c r="D156" s="87"/>
      <c r="E156" s="96"/>
      <c r="F156" s="295"/>
      <c r="G156" s="300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6"/>
      <c r="W156" s="296"/>
      <c r="X156" s="296"/>
      <c r="Y156" s="296"/>
      <c r="Z156" s="296"/>
      <c r="AA156" s="296"/>
      <c r="AB156" s="296"/>
      <c r="AC156" s="296"/>
      <c r="AD156" s="296"/>
      <c r="AE156" s="296"/>
      <c r="AF156" s="296"/>
      <c r="AG156" s="296"/>
      <c r="AH156" s="296"/>
      <c r="AI156" s="296"/>
      <c r="AJ156" s="296"/>
      <c r="AK156" s="296"/>
      <c r="AL156" s="296"/>
      <c r="AM156" s="296"/>
      <c r="AN156" s="296"/>
      <c r="AO156" s="296"/>
      <c r="AP156" s="296"/>
      <c r="AQ156" s="296"/>
      <c r="AR156" s="296"/>
      <c r="AS156" s="296"/>
      <c r="AT156" s="296"/>
      <c r="AU156" s="296"/>
      <c r="AV156" s="296"/>
      <c r="AW156" s="296"/>
      <c r="AX156" s="296"/>
      <c r="AY156" s="296"/>
      <c r="AZ156" s="296"/>
      <c r="BA156" s="296"/>
      <c r="BB156" s="296"/>
      <c r="BC156" s="297"/>
      <c r="BD156" s="297"/>
      <c r="BE156" s="297"/>
      <c r="BF156" s="269"/>
      <c r="BG156" s="270"/>
      <c r="BH156" s="11"/>
    </row>
    <row r="157" spans="1:60" x14ac:dyDescent="0.3">
      <c r="A157" s="294"/>
      <c r="B157" s="72"/>
      <c r="C157" s="72"/>
      <c r="D157" s="87"/>
      <c r="E157" s="96"/>
      <c r="F157" s="295"/>
      <c r="G157" s="300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6"/>
      <c r="W157" s="296"/>
      <c r="X157" s="296"/>
      <c r="Y157" s="296"/>
      <c r="Z157" s="296"/>
      <c r="AA157" s="296"/>
      <c r="AB157" s="296"/>
      <c r="AC157" s="296"/>
      <c r="AD157" s="296"/>
      <c r="AE157" s="296"/>
      <c r="AF157" s="296"/>
      <c r="AG157" s="296"/>
      <c r="AH157" s="296"/>
      <c r="AI157" s="296"/>
      <c r="AJ157" s="296"/>
      <c r="AK157" s="296"/>
      <c r="AL157" s="296"/>
      <c r="AM157" s="296"/>
      <c r="AN157" s="296"/>
      <c r="AO157" s="296"/>
      <c r="AP157" s="296"/>
      <c r="AQ157" s="296"/>
      <c r="AR157" s="296"/>
      <c r="AS157" s="296"/>
      <c r="AT157" s="296"/>
      <c r="AU157" s="296"/>
      <c r="AV157" s="296"/>
      <c r="AW157" s="296"/>
      <c r="AX157" s="296"/>
      <c r="AY157" s="296"/>
      <c r="AZ157" s="296"/>
      <c r="BA157" s="296"/>
      <c r="BB157" s="296"/>
      <c r="BC157" s="297"/>
      <c r="BD157" s="297"/>
      <c r="BE157" s="297"/>
      <c r="BF157" s="298"/>
      <c r="BG157" s="299"/>
      <c r="BH157" s="11"/>
    </row>
    <row r="158" spans="1:60" x14ac:dyDescent="0.3">
      <c r="A158" s="294"/>
      <c r="B158" s="72"/>
      <c r="C158" s="72"/>
      <c r="D158" s="87"/>
      <c r="E158" s="96"/>
      <c r="F158" s="295"/>
      <c r="G158" s="289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6"/>
      <c r="W158" s="296"/>
      <c r="X158" s="296"/>
      <c r="Y158" s="296"/>
      <c r="Z158" s="296"/>
      <c r="AA158" s="296"/>
      <c r="AB158" s="296"/>
      <c r="AC158" s="296"/>
      <c r="AD158" s="296"/>
      <c r="AE158" s="296"/>
      <c r="AF158" s="296"/>
      <c r="AG158" s="296"/>
      <c r="AH158" s="296"/>
      <c r="AI158" s="296"/>
      <c r="AJ158" s="296"/>
      <c r="AK158" s="296"/>
      <c r="AL158" s="296"/>
      <c r="AM158" s="296"/>
      <c r="AN158" s="296"/>
      <c r="AO158" s="296"/>
      <c r="AP158" s="296"/>
      <c r="AQ158" s="296"/>
      <c r="AR158" s="296"/>
      <c r="AS158" s="296"/>
      <c r="AT158" s="296"/>
      <c r="AU158" s="296"/>
      <c r="AV158" s="296"/>
      <c r="AW158" s="296"/>
      <c r="AX158" s="296"/>
      <c r="AY158" s="296"/>
      <c r="AZ158" s="296"/>
      <c r="BA158" s="296"/>
      <c r="BB158" s="296"/>
      <c r="BC158" s="297"/>
      <c r="BD158" s="297"/>
      <c r="BE158" s="297"/>
      <c r="BF158" s="298"/>
      <c r="BG158" s="299"/>
      <c r="BH158" s="11"/>
    </row>
    <row r="159" spans="1:60" x14ac:dyDescent="0.3">
      <c r="A159" s="294"/>
      <c r="B159" s="72"/>
      <c r="C159" s="72"/>
      <c r="D159" s="87"/>
      <c r="E159" s="96"/>
      <c r="F159" s="295"/>
      <c r="G159" s="289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6"/>
      <c r="W159" s="296"/>
      <c r="X159" s="296"/>
      <c r="Y159" s="296"/>
      <c r="Z159" s="296"/>
      <c r="AA159" s="296"/>
      <c r="AB159" s="296"/>
      <c r="AC159" s="296"/>
      <c r="AD159" s="296"/>
      <c r="AE159" s="296"/>
      <c r="AF159" s="296"/>
      <c r="AG159" s="296"/>
      <c r="AH159" s="296"/>
      <c r="AI159" s="296"/>
      <c r="AJ159" s="296"/>
      <c r="AK159" s="296"/>
      <c r="AL159" s="296"/>
      <c r="AM159" s="296"/>
      <c r="AN159" s="296"/>
      <c r="AO159" s="296"/>
      <c r="AP159" s="296"/>
      <c r="AQ159" s="296"/>
      <c r="AR159" s="296"/>
      <c r="AS159" s="296"/>
      <c r="AT159" s="296"/>
      <c r="AU159" s="296"/>
      <c r="AV159" s="296"/>
      <c r="AW159" s="296"/>
      <c r="AX159" s="296"/>
      <c r="AY159" s="296"/>
      <c r="AZ159" s="296"/>
      <c r="BA159" s="296"/>
      <c r="BB159" s="296"/>
      <c r="BC159" s="297"/>
      <c r="BD159" s="297"/>
      <c r="BE159" s="297"/>
      <c r="BF159" s="298"/>
      <c r="BG159" s="299"/>
      <c r="BH159" s="11"/>
    </row>
    <row r="160" spans="1:60" x14ac:dyDescent="0.3">
      <c r="A160" s="294"/>
      <c r="B160" s="72"/>
      <c r="C160" s="72"/>
      <c r="D160" s="87"/>
      <c r="E160" s="96"/>
      <c r="F160" s="295"/>
      <c r="G160" s="300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6"/>
      <c r="W160" s="296"/>
      <c r="X160" s="296"/>
      <c r="Y160" s="296"/>
      <c r="Z160" s="296"/>
      <c r="AA160" s="296"/>
      <c r="AB160" s="296"/>
      <c r="AC160" s="296"/>
      <c r="AD160" s="296"/>
      <c r="AE160" s="296"/>
      <c r="AF160" s="296"/>
      <c r="AG160" s="296"/>
      <c r="AH160" s="296"/>
      <c r="AI160" s="296"/>
      <c r="AJ160" s="296"/>
      <c r="AK160" s="296"/>
      <c r="AL160" s="296"/>
      <c r="AM160" s="296"/>
      <c r="AN160" s="296"/>
      <c r="AO160" s="296"/>
      <c r="AP160" s="296"/>
      <c r="AQ160" s="296"/>
      <c r="AR160" s="296"/>
      <c r="AS160" s="296"/>
      <c r="AT160" s="296"/>
      <c r="AU160" s="296"/>
      <c r="AV160" s="296"/>
      <c r="AW160" s="296"/>
      <c r="AX160" s="296"/>
      <c r="AY160" s="296"/>
      <c r="AZ160" s="296"/>
      <c r="BA160" s="296"/>
      <c r="BB160" s="296"/>
      <c r="BC160" s="297"/>
      <c r="BD160" s="297"/>
      <c r="BE160" s="297"/>
      <c r="BF160" s="298"/>
      <c r="BG160" s="299"/>
      <c r="BH160" s="11"/>
    </row>
    <row r="161" spans="1:60" x14ac:dyDescent="0.3">
      <c r="A161" s="294"/>
      <c r="B161" s="72"/>
      <c r="C161" s="72"/>
      <c r="D161" s="87"/>
      <c r="E161" s="96"/>
      <c r="F161" s="295"/>
      <c r="G161" s="300"/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6"/>
      <c r="W161" s="296"/>
      <c r="X161" s="296"/>
      <c r="Y161" s="296"/>
      <c r="Z161" s="296"/>
      <c r="AA161" s="296"/>
      <c r="AB161" s="296"/>
      <c r="AC161" s="296"/>
      <c r="AD161" s="296"/>
      <c r="AE161" s="296"/>
      <c r="AF161" s="296"/>
      <c r="AG161" s="296"/>
      <c r="AH161" s="296"/>
      <c r="AI161" s="296"/>
      <c r="AJ161" s="296"/>
      <c r="AK161" s="296"/>
      <c r="AL161" s="296"/>
      <c r="AM161" s="296"/>
      <c r="AN161" s="296"/>
      <c r="AO161" s="296"/>
      <c r="AP161" s="296"/>
      <c r="AQ161" s="296"/>
      <c r="AR161" s="296"/>
      <c r="AS161" s="296"/>
      <c r="AT161" s="296"/>
      <c r="AU161" s="296"/>
      <c r="AV161" s="296"/>
      <c r="AW161" s="296"/>
      <c r="AX161" s="296"/>
      <c r="AY161" s="296"/>
      <c r="AZ161" s="296"/>
      <c r="BA161" s="296"/>
      <c r="BB161" s="296"/>
      <c r="BC161" s="297"/>
      <c r="BD161" s="297"/>
      <c r="BE161" s="297"/>
      <c r="BF161" s="298"/>
      <c r="BG161" s="299"/>
      <c r="BH161" s="11"/>
    </row>
    <row r="162" spans="1:60" x14ac:dyDescent="0.3">
      <c r="A162" s="294"/>
      <c r="B162" s="72"/>
      <c r="C162" s="72"/>
      <c r="D162" s="87"/>
      <c r="E162" s="96"/>
      <c r="F162" s="295"/>
      <c r="G162" s="300"/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296"/>
      <c r="W162" s="296"/>
      <c r="X162" s="296"/>
      <c r="Y162" s="296"/>
      <c r="Z162" s="296"/>
      <c r="AA162" s="296"/>
      <c r="AB162" s="296"/>
      <c r="AC162" s="296"/>
      <c r="AD162" s="296"/>
      <c r="AE162" s="296"/>
      <c r="AF162" s="296"/>
      <c r="AG162" s="296"/>
      <c r="AH162" s="296"/>
      <c r="AI162" s="296"/>
      <c r="AJ162" s="296"/>
      <c r="AK162" s="296"/>
      <c r="AL162" s="296"/>
      <c r="AM162" s="296"/>
      <c r="AN162" s="296"/>
      <c r="AO162" s="296"/>
      <c r="AP162" s="296"/>
      <c r="AQ162" s="296"/>
      <c r="AR162" s="296"/>
      <c r="AS162" s="296"/>
      <c r="AT162" s="296"/>
      <c r="AU162" s="296"/>
      <c r="AV162" s="296"/>
      <c r="AW162" s="296"/>
      <c r="AX162" s="296"/>
      <c r="AY162" s="296"/>
      <c r="AZ162" s="296"/>
      <c r="BA162" s="296"/>
      <c r="BB162" s="296"/>
      <c r="BC162" s="297"/>
      <c r="BD162" s="297"/>
      <c r="BE162" s="297"/>
      <c r="BF162" s="298"/>
      <c r="BG162" s="299"/>
      <c r="BH162" s="11"/>
    </row>
    <row r="163" spans="1:60" x14ac:dyDescent="0.3">
      <c r="A163" s="294"/>
      <c r="B163" s="72"/>
      <c r="C163" s="72"/>
      <c r="D163" s="87"/>
      <c r="E163" s="96"/>
      <c r="F163" s="295"/>
      <c r="G163" s="300"/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296"/>
      <c r="W163" s="296"/>
      <c r="X163" s="296"/>
      <c r="Y163" s="296"/>
      <c r="Z163" s="296"/>
      <c r="AA163" s="296"/>
      <c r="AB163" s="296"/>
      <c r="AC163" s="296"/>
      <c r="AD163" s="296"/>
      <c r="AE163" s="296"/>
      <c r="AF163" s="296"/>
      <c r="AG163" s="296"/>
      <c r="AH163" s="296"/>
      <c r="AI163" s="296"/>
      <c r="AJ163" s="296"/>
      <c r="AK163" s="296"/>
      <c r="AL163" s="296"/>
      <c r="AM163" s="296"/>
      <c r="AN163" s="296"/>
      <c r="AO163" s="296"/>
      <c r="AP163" s="296"/>
      <c r="AQ163" s="296"/>
      <c r="AR163" s="296"/>
      <c r="AS163" s="296"/>
      <c r="AT163" s="296"/>
      <c r="AU163" s="296"/>
      <c r="AV163" s="296"/>
      <c r="AW163" s="296"/>
      <c r="AX163" s="296"/>
      <c r="AY163" s="296"/>
      <c r="AZ163" s="296"/>
      <c r="BA163" s="296"/>
      <c r="BB163" s="296"/>
      <c r="BC163" s="297"/>
      <c r="BD163" s="297"/>
      <c r="BE163" s="297"/>
      <c r="BF163" s="298"/>
      <c r="BG163" s="299"/>
      <c r="BH163" s="11"/>
    </row>
    <row r="164" spans="1:60" x14ac:dyDescent="0.3">
      <c r="A164" s="294"/>
      <c r="B164" s="72"/>
      <c r="C164" s="72"/>
      <c r="D164" s="87"/>
      <c r="E164" s="96"/>
      <c r="F164" s="295"/>
      <c r="G164" s="300"/>
      <c r="H164" s="97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296"/>
      <c r="W164" s="296"/>
      <c r="X164" s="296"/>
      <c r="Y164" s="296"/>
      <c r="Z164" s="296"/>
      <c r="AA164" s="296"/>
      <c r="AB164" s="296"/>
      <c r="AC164" s="296"/>
      <c r="AD164" s="296"/>
      <c r="AE164" s="296"/>
      <c r="AF164" s="296"/>
      <c r="AG164" s="296"/>
      <c r="AH164" s="296"/>
      <c r="AI164" s="296"/>
      <c r="AJ164" s="296"/>
      <c r="AK164" s="296"/>
      <c r="AL164" s="296"/>
      <c r="AM164" s="296"/>
      <c r="AN164" s="296"/>
      <c r="AO164" s="296"/>
      <c r="AP164" s="296"/>
      <c r="AQ164" s="296"/>
      <c r="AR164" s="296"/>
      <c r="AS164" s="296"/>
      <c r="AT164" s="296"/>
      <c r="AU164" s="296"/>
      <c r="AV164" s="296"/>
      <c r="AW164" s="296"/>
      <c r="AX164" s="296"/>
      <c r="AY164" s="296"/>
      <c r="AZ164" s="296"/>
      <c r="BA164" s="296"/>
      <c r="BB164" s="296"/>
      <c r="BC164" s="297"/>
      <c r="BD164" s="297"/>
      <c r="BE164" s="297"/>
      <c r="BF164" s="298"/>
      <c r="BG164" s="299"/>
      <c r="BH164" s="11"/>
    </row>
    <row r="165" spans="1:60" x14ac:dyDescent="0.3">
      <c r="A165" s="294"/>
      <c r="B165" s="72"/>
      <c r="C165" s="72"/>
      <c r="D165" s="87"/>
      <c r="E165" s="96"/>
      <c r="F165" s="295"/>
      <c r="G165" s="300"/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296"/>
      <c r="W165" s="296"/>
      <c r="X165" s="296"/>
      <c r="Y165" s="296"/>
      <c r="Z165" s="296"/>
      <c r="AA165" s="296"/>
      <c r="AB165" s="296"/>
      <c r="AC165" s="296"/>
      <c r="AD165" s="296"/>
      <c r="AE165" s="296"/>
      <c r="AF165" s="296"/>
      <c r="AG165" s="296"/>
      <c r="AH165" s="296"/>
      <c r="AI165" s="296"/>
      <c r="AJ165" s="296"/>
      <c r="AK165" s="296"/>
      <c r="AL165" s="296"/>
      <c r="AM165" s="296"/>
      <c r="AN165" s="296"/>
      <c r="AO165" s="296"/>
      <c r="AP165" s="296"/>
      <c r="AQ165" s="296"/>
      <c r="AR165" s="296"/>
      <c r="AS165" s="296"/>
      <c r="AT165" s="296"/>
      <c r="AU165" s="296"/>
      <c r="AV165" s="296"/>
      <c r="AW165" s="296"/>
      <c r="AX165" s="296"/>
      <c r="AY165" s="296"/>
      <c r="AZ165" s="296"/>
      <c r="BA165" s="296"/>
      <c r="BB165" s="296"/>
      <c r="BC165" s="297"/>
      <c r="BD165" s="297"/>
      <c r="BE165" s="297"/>
      <c r="BF165" s="298"/>
      <c r="BG165" s="299"/>
      <c r="BH165" s="11"/>
    </row>
    <row r="166" spans="1:60" x14ac:dyDescent="0.3">
      <c r="A166" s="294"/>
      <c r="B166" s="72"/>
      <c r="C166" s="72"/>
      <c r="D166" s="87"/>
      <c r="E166" s="96"/>
      <c r="F166" s="295"/>
      <c r="G166" s="300"/>
      <c r="H166" s="97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296"/>
      <c r="W166" s="296"/>
      <c r="X166" s="296"/>
      <c r="Y166" s="296"/>
      <c r="Z166" s="296"/>
      <c r="AA166" s="296"/>
      <c r="AB166" s="296"/>
      <c r="AC166" s="296"/>
      <c r="AD166" s="296"/>
      <c r="AE166" s="296"/>
      <c r="AF166" s="296"/>
      <c r="AG166" s="296"/>
      <c r="AH166" s="296"/>
      <c r="AI166" s="296"/>
      <c r="AJ166" s="296"/>
      <c r="AK166" s="296"/>
      <c r="AL166" s="296"/>
      <c r="AM166" s="296"/>
      <c r="AN166" s="296"/>
      <c r="AO166" s="296"/>
      <c r="AP166" s="296"/>
      <c r="AQ166" s="296"/>
      <c r="AR166" s="296"/>
      <c r="AS166" s="296"/>
      <c r="AT166" s="296"/>
      <c r="AU166" s="296"/>
      <c r="AV166" s="296"/>
      <c r="AW166" s="296"/>
      <c r="AX166" s="296"/>
      <c r="AY166" s="296"/>
      <c r="AZ166" s="296"/>
      <c r="BA166" s="296"/>
      <c r="BB166" s="296"/>
      <c r="BC166" s="297"/>
      <c r="BD166" s="297"/>
      <c r="BE166" s="297"/>
      <c r="BF166" s="298"/>
      <c r="BG166" s="299"/>
      <c r="BH166" s="11"/>
    </row>
    <row r="167" spans="1:60" x14ac:dyDescent="0.3">
      <c r="A167" s="294"/>
      <c r="B167" s="72"/>
      <c r="C167" s="72"/>
      <c r="D167" s="87"/>
      <c r="E167" s="96"/>
      <c r="F167" s="295"/>
      <c r="G167" s="300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6"/>
      <c r="W167" s="296"/>
      <c r="X167" s="296"/>
      <c r="Y167" s="296"/>
      <c r="Z167" s="296"/>
      <c r="AA167" s="296"/>
      <c r="AB167" s="296"/>
      <c r="AC167" s="296"/>
      <c r="AD167" s="296"/>
      <c r="AE167" s="296"/>
      <c r="AF167" s="296"/>
      <c r="AG167" s="296"/>
      <c r="AH167" s="296"/>
      <c r="AI167" s="296"/>
      <c r="AJ167" s="296"/>
      <c r="AK167" s="296"/>
      <c r="AL167" s="296"/>
      <c r="AM167" s="296"/>
      <c r="AN167" s="296"/>
      <c r="AO167" s="296"/>
      <c r="AP167" s="296"/>
      <c r="AQ167" s="296"/>
      <c r="AR167" s="296"/>
      <c r="AS167" s="296"/>
      <c r="AT167" s="296"/>
      <c r="AU167" s="296"/>
      <c r="AV167" s="296"/>
      <c r="AW167" s="296"/>
      <c r="AX167" s="296"/>
      <c r="AY167" s="296"/>
      <c r="AZ167" s="296"/>
      <c r="BA167" s="296"/>
      <c r="BB167" s="296"/>
      <c r="BC167" s="297"/>
      <c r="BD167" s="297"/>
      <c r="BE167" s="297"/>
      <c r="BF167" s="298"/>
      <c r="BG167" s="299"/>
      <c r="BH167" s="11"/>
    </row>
    <row r="168" spans="1:60" x14ac:dyDescent="0.3">
      <c r="A168" s="294"/>
      <c r="B168" s="72"/>
      <c r="C168" s="72"/>
      <c r="D168" s="87"/>
      <c r="E168" s="96"/>
      <c r="F168" s="295"/>
      <c r="G168" s="295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6"/>
      <c r="W168" s="296"/>
      <c r="X168" s="296"/>
      <c r="Y168" s="296"/>
      <c r="Z168" s="296"/>
      <c r="AA168" s="296"/>
      <c r="AB168" s="296"/>
      <c r="AC168" s="296"/>
      <c r="AD168" s="296"/>
      <c r="AE168" s="296"/>
      <c r="AF168" s="296"/>
      <c r="AG168" s="296"/>
      <c r="AH168" s="296"/>
      <c r="AI168" s="296"/>
      <c r="AJ168" s="296"/>
      <c r="AK168" s="296"/>
      <c r="AL168" s="296"/>
      <c r="AM168" s="296"/>
      <c r="AN168" s="296"/>
      <c r="AO168" s="296"/>
      <c r="AP168" s="296"/>
      <c r="AQ168" s="296"/>
      <c r="AR168" s="296"/>
      <c r="AS168" s="296"/>
      <c r="AT168" s="296"/>
      <c r="AU168" s="296"/>
      <c r="AV168" s="296"/>
      <c r="AW168" s="296"/>
      <c r="AX168" s="296"/>
      <c r="AY168" s="296"/>
      <c r="AZ168" s="296"/>
      <c r="BA168" s="296"/>
      <c r="BB168" s="296"/>
      <c r="BC168" s="297"/>
      <c r="BD168" s="297"/>
      <c r="BE168" s="297"/>
      <c r="BF168" s="298"/>
      <c r="BG168" s="299"/>
      <c r="BH168" s="11"/>
    </row>
    <row r="169" spans="1:60" x14ac:dyDescent="0.3">
      <c r="A169" s="294"/>
      <c r="B169" s="72"/>
      <c r="C169" s="72"/>
      <c r="D169" s="87"/>
      <c r="E169" s="96"/>
      <c r="F169" s="295"/>
      <c r="G169" s="295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6"/>
      <c r="W169" s="296"/>
      <c r="X169" s="296"/>
      <c r="Y169" s="296"/>
      <c r="Z169" s="296"/>
      <c r="AA169" s="296"/>
      <c r="AB169" s="296"/>
      <c r="AC169" s="296"/>
      <c r="AD169" s="296"/>
      <c r="AE169" s="296"/>
      <c r="AF169" s="296"/>
      <c r="AG169" s="296"/>
      <c r="AH169" s="296"/>
      <c r="AI169" s="296"/>
      <c r="AJ169" s="296"/>
      <c r="AK169" s="296"/>
      <c r="AL169" s="296"/>
      <c r="AM169" s="296"/>
      <c r="AN169" s="296"/>
      <c r="AO169" s="296"/>
      <c r="AP169" s="296"/>
      <c r="AQ169" s="296"/>
      <c r="AR169" s="296"/>
      <c r="AS169" s="296"/>
      <c r="AT169" s="296"/>
      <c r="AU169" s="296"/>
      <c r="AV169" s="296"/>
      <c r="AW169" s="296"/>
      <c r="AX169" s="296"/>
      <c r="AY169" s="296"/>
      <c r="AZ169" s="296"/>
      <c r="BA169" s="296"/>
      <c r="BB169" s="296"/>
      <c r="BC169" s="297"/>
      <c r="BD169" s="297"/>
      <c r="BE169" s="297"/>
      <c r="BF169" s="298"/>
      <c r="BG169" s="299"/>
      <c r="BH169" s="11"/>
    </row>
    <row r="170" spans="1:60" x14ac:dyDescent="0.3">
      <c r="A170" s="294"/>
      <c r="B170" s="72"/>
      <c r="C170" s="72"/>
      <c r="D170" s="87"/>
      <c r="E170" s="96"/>
      <c r="F170" s="295"/>
      <c r="G170" s="295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6"/>
      <c r="W170" s="296"/>
      <c r="X170" s="296"/>
      <c r="Y170" s="296"/>
      <c r="Z170" s="296"/>
      <c r="AA170" s="296"/>
      <c r="AB170" s="296"/>
      <c r="AC170" s="296"/>
      <c r="AD170" s="296"/>
      <c r="AE170" s="296"/>
      <c r="AF170" s="296"/>
      <c r="AG170" s="296"/>
      <c r="AH170" s="296"/>
      <c r="AI170" s="296"/>
      <c r="AJ170" s="296"/>
      <c r="AK170" s="296"/>
      <c r="AL170" s="296"/>
      <c r="AM170" s="296"/>
      <c r="AN170" s="296"/>
      <c r="AO170" s="296"/>
      <c r="AP170" s="296"/>
      <c r="AQ170" s="296"/>
      <c r="AR170" s="296"/>
      <c r="AS170" s="296"/>
      <c r="AT170" s="296"/>
      <c r="AU170" s="296"/>
      <c r="AV170" s="296"/>
      <c r="AW170" s="296"/>
      <c r="AX170" s="296"/>
      <c r="AY170" s="296"/>
      <c r="AZ170" s="296"/>
      <c r="BA170" s="296"/>
      <c r="BB170" s="296"/>
      <c r="BC170" s="297"/>
      <c r="BD170" s="297"/>
      <c r="BE170" s="297"/>
      <c r="BF170" s="298"/>
      <c r="BG170" s="299"/>
      <c r="BH170" s="11"/>
    </row>
    <row r="171" spans="1:60" x14ac:dyDescent="0.3">
      <c r="A171" s="294"/>
      <c r="B171" s="72"/>
      <c r="C171" s="72"/>
      <c r="D171" s="87"/>
      <c r="E171" s="96"/>
      <c r="F171" s="295"/>
      <c r="G171" s="295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6"/>
      <c r="W171" s="296"/>
      <c r="X171" s="296"/>
      <c r="Y171" s="296"/>
      <c r="Z171" s="296"/>
      <c r="AA171" s="296"/>
      <c r="AB171" s="296"/>
      <c r="AC171" s="296"/>
      <c r="AD171" s="296"/>
      <c r="AE171" s="296"/>
      <c r="AF171" s="296"/>
      <c r="AG171" s="296"/>
      <c r="AH171" s="296"/>
      <c r="AI171" s="296"/>
      <c r="AJ171" s="296"/>
      <c r="AK171" s="296"/>
      <c r="AL171" s="296"/>
      <c r="AM171" s="296"/>
      <c r="AN171" s="296"/>
      <c r="AO171" s="296"/>
      <c r="AP171" s="296"/>
      <c r="AQ171" s="296"/>
      <c r="AR171" s="296"/>
      <c r="AS171" s="296"/>
      <c r="AT171" s="296"/>
      <c r="AU171" s="296"/>
      <c r="AV171" s="296"/>
      <c r="AW171" s="296"/>
      <c r="AX171" s="296"/>
      <c r="AY171" s="296"/>
      <c r="AZ171" s="296"/>
      <c r="BA171" s="296"/>
      <c r="BB171" s="296"/>
      <c r="BC171" s="297"/>
      <c r="BD171" s="297"/>
      <c r="BE171" s="297"/>
      <c r="BF171" s="298"/>
      <c r="BG171" s="299"/>
      <c r="BH171" s="11"/>
    </row>
    <row r="172" spans="1:60" x14ac:dyDescent="0.3">
      <c r="A172" s="294"/>
      <c r="B172" s="72"/>
      <c r="C172" s="72"/>
      <c r="D172" s="87"/>
      <c r="E172" s="96"/>
      <c r="F172" s="295"/>
      <c r="G172" s="295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6"/>
      <c r="W172" s="296"/>
      <c r="X172" s="296"/>
      <c r="Y172" s="296"/>
      <c r="Z172" s="296"/>
      <c r="AA172" s="296"/>
      <c r="AB172" s="296"/>
      <c r="AC172" s="296"/>
      <c r="AD172" s="296"/>
      <c r="AE172" s="296"/>
      <c r="AF172" s="296"/>
      <c r="AG172" s="296"/>
      <c r="AH172" s="296"/>
      <c r="AI172" s="296"/>
      <c r="AJ172" s="296"/>
      <c r="AK172" s="296"/>
      <c r="AL172" s="296"/>
      <c r="AM172" s="296"/>
      <c r="AN172" s="296"/>
      <c r="AO172" s="296"/>
      <c r="AP172" s="296"/>
      <c r="AQ172" s="296"/>
      <c r="AR172" s="296"/>
      <c r="AS172" s="296"/>
      <c r="AT172" s="296"/>
      <c r="AU172" s="296"/>
      <c r="AV172" s="296"/>
      <c r="AW172" s="296"/>
      <c r="AX172" s="296"/>
      <c r="AY172" s="296"/>
      <c r="AZ172" s="296"/>
      <c r="BA172" s="296"/>
      <c r="BB172" s="296"/>
      <c r="BC172" s="297"/>
      <c r="BD172" s="297"/>
      <c r="BE172" s="297"/>
      <c r="BF172" s="298"/>
      <c r="BG172" s="299"/>
      <c r="BH172" s="11"/>
    </row>
    <row r="173" spans="1:60" x14ac:dyDescent="0.3">
      <c r="A173" s="294"/>
      <c r="B173" s="72"/>
      <c r="C173" s="72"/>
      <c r="D173" s="87"/>
      <c r="E173" s="96"/>
      <c r="F173" s="295"/>
      <c r="G173" s="295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6"/>
      <c r="W173" s="296"/>
      <c r="X173" s="296"/>
      <c r="Y173" s="296"/>
      <c r="Z173" s="296"/>
      <c r="AA173" s="296"/>
      <c r="AB173" s="296"/>
      <c r="AC173" s="296"/>
      <c r="AD173" s="296"/>
      <c r="AE173" s="296"/>
      <c r="AF173" s="296"/>
      <c r="AG173" s="296"/>
      <c r="AH173" s="296"/>
      <c r="AI173" s="296"/>
      <c r="AJ173" s="296"/>
      <c r="AK173" s="296"/>
      <c r="AL173" s="296"/>
      <c r="AM173" s="296"/>
      <c r="AN173" s="296"/>
      <c r="AO173" s="296"/>
      <c r="AP173" s="296"/>
      <c r="AQ173" s="296"/>
      <c r="AR173" s="296"/>
      <c r="AS173" s="296"/>
      <c r="AT173" s="296"/>
      <c r="AU173" s="296"/>
      <c r="AV173" s="296"/>
      <c r="AW173" s="296"/>
      <c r="AX173" s="296"/>
      <c r="AY173" s="296"/>
      <c r="AZ173" s="296"/>
      <c r="BA173" s="296"/>
      <c r="BB173" s="296"/>
      <c r="BC173" s="297"/>
      <c r="BD173" s="297"/>
      <c r="BE173" s="297"/>
      <c r="BF173" s="298"/>
      <c r="BG173" s="299"/>
      <c r="BH173" s="11"/>
    </row>
    <row r="174" spans="1:60" x14ac:dyDescent="0.3">
      <c r="A174" s="294"/>
      <c r="B174" s="72"/>
      <c r="C174" s="72"/>
      <c r="D174" s="87"/>
      <c r="E174" s="96"/>
      <c r="F174" s="295"/>
      <c r="G174" s="295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296"/>
      <c r="W174" s="296"/>
      <c r="X174" s="296"/>
      <c r="Y174" s="296"/>
      <c r="Z174" s="296"/>
      <c r="AA174" s="296"/>
      <c r="AB174" s="296"/>
      <c r="AC174" s="296"/>
      <c r="AD174" s="296"/>
      <c r="AE174" s="296"/>
      <c r="AF174" s="296"/>
      <c r="AG174" s="296"/>
      <c r="AH174" s="296"/>
      <c r="AI174" s="296"/>
      <c r="AJ174" s="296"/>
      <c r="AK174" s="296"/>
      <c r="AL174" s="296"/>
      <c r="AM174" s="296"/>
      <c r="AN174" s="296"/>
      <c r="AO174" s="296"/>
      <c r="AP174" s="296"/>
      <c r="AQ174" s="296"/>
      <c r="AR174" s="296"/>
      <c r="AS174" s="296"/>
      <c r="AT174" s="296"/>
      <c r="AU174" s="296"/>
      <c r="AV174" s="296"/>
      <c r="AW174" s="296"/>
      <c r="AX174" s="296"/>
      <c r="AY174" s="296"/>
      <c r="AZ174" s="296"/>
      <c r="BA174" s="296"/>
      <c r="BB174" s="296"/>
      <c r="BC174" s="297"/>
      <c r="BD174" s="297"/>
      <c r="BE174" s="297"/>
      <c r="BF174" s="298"/>
      <c r="BG174" s="299"/>
      <c r="BH174" s="11"/>
    </row>
    <row r="175" spans="1:60" x14ac:dyDescent="0.3">
      <c r="A175" s="294"/>
      <c r="B175" s="72"/>
      <c r="C175" s="72"/>
      <c r="D175" s="87"/>
      <c r="E175" s="96"/>
      <c r="F175" s="295"/>
      <c r="G175" s="295"/>
      <c r="H175" s="97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296"/>
      <c r="W175" s="296"/>
      <c r="X175" s="296"/>
      <c r="Y175" s="296"/>
      <c r="Z175" s="296"/>
      <c r="AA175" s="296"/>
      <c r="AB175" s="296"/>
      <c r="AC175" s="296"/>
      <c r="AD175" s="296"/>
      <c r="AE175" s="296"/>
      <c r="AF175" s="296"/>
      <c r="AG175" s="296"/>
      <c r="AH175" s="296"/>
      <c r="AI175" s="296"/>
      <c r="AJ175" s="296"/>
      <c r="AK175" s="296"/>
      <c r="AL175" s="296"/>
      <c r="AM175" s="296"/>
      <c r="AN175" s="296"/>
      <c r="AO175" s="296"/>
      <c r="AP175" s="296"/>
      <c r="AQ175" s="296"/>
      <c r="AR175" s="296"/>
      <c r="AS175" s="296"/>
      <c r="AT175" s="296"/>
      <c r="AU175" s="296"/>
      <c r="AV175" s="296"/>
      <c r="AW175" s="296"/>
      <c r="AX175" s="296"/>
      <c r="AY175" s="296"/>
      <c r="AZ175" s="296"/>
      <c r="BA175" s="296"/>
      <c r="BB175" s="296"/>
      <c r="BC175" s="297"/>
      <c r="BD175" s="297"/>
      <c r="BE175" s="297"/>
      <c r="BF175" s="298"/>
      <c r="BG175" s="299"/>
      <c r="BH175" s="11"/>
    </row>
    <row r="176" spans="1:60" x14ac:dyDescent="0.3">
      <c r="A176" s="294"/>
      <c r="B176" s="72"/>
      <c r="C176" s="72"/>
      <c r="D176" s="87"/>
      <c r="E176" s="96"/>
      <c r="F176" s="295"/>
      <c r="G176" s="295"/>
      <c r="H176" s="97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296"/>
      <c r="W176" s="296"/>
      <c r="X176" s="296"/>
      <c r="Y176" s="296"/>
      <c r="Z176" s="296"/>
      <c r="AA176" s="296"/>
      <c r="AB176" s="296"/>
      <c r="AC176" s="296"/>
      <c r="AD176" s="296"/>
      <c r="AE176" s="296"/>
      <c r="AF176" s="296"/>
      <c r="AG176" s="296"/>
      <c r="AH176" s="296"/>
      <c r="AI176" s="296"/>
      <c r="AJ176" s="296"/>
      <c r="AK176" s="296"/>
      <c r="AL176" s="296"/>
      <c r="AM176" s="296"/>
      <c r="AN176" s="296"/>
      <c r="AO176" s="296"/>
      <c r="AP176" s="296"/>
      <c r="AQ176" s="296"/>
      <c r="AR176" s="296"/>
      <c r="AS176" s="296"/>
      <c r="AT176" s="296"/>
      <c r="AU176" s="296"/>
      <c r="AV176" s="296"/>
      <c r="AW176" s="296"/>
      <c r="AX176" s="296"/>
      <c r="AY176" s="296"/>
      <c r="AZ176" s="296"/>
      <c r="BA176" s="296"/>
      <c r="BB176" s="296"/>
      <c r="BC176" s="297"/>
      <c r="BD176" s="297"/>
      <c r="BE176" s="297"/>
      <c r="BF176" s="298"/>
      <c r="BG176" s="299"/>
      <c r="BH176" s="11"/>
    </row>
    <row r="177" spans="1:60" x14ac:dyDescent="0.3">
      <c r="A177" s="294"/>
      <c r="B177" s="72"/>
      <c r="C177" s="72"/>
      <c r="D177" s="87"/>
      <c r="E177" s="96"/>
      <c r="F177" s="295"/>
      <c r="G177" s="295"/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296"/>
      <c r="W177" s="296"/>
      <c r="X177" s="296"/>
      <c r="Y177" s="296"/>
      <c r="Z177" s="296"/>
      <c r="AA177" s="296"/>
      <c r="AB177" s="296"/>
      <c r="AC177" s="296"/>
      <c r="AD177" s="296"/>
      <c r="AE177" s="296"/>
      <c r="AF177" s="296"/>
      <c r="AG177" s="296"/>
      <c r="AH177" s="296"/>
      <c r="AI177" s="296"/>
      <c r="AJ177" s="296"/>
      <c r="AK177" s="296"/>
      <c r="AL177" s="296"/>
      <c r="AM177" s="296"/>
      <c r="AN177" s="296"/>
      <c r="AO177" s="296"/>
      <c r="AP177" s="296"/>
      <c r="AQ177" s="296"/>
      <c r="AR177" s="296"/>
      <c r="AS177" s="296"/>
      <c r="AT177" s="296"/>
      <c r="AU177" s="296"/>
      <c r="AV177" s="296"/>
      <c r="AW177" s="296"/>
      <c r="AX177" s="296"/>
      <c r="AY177" s="296"/>
      <c r="AZ177" s="296"/>
      <c r="BA177" s="296"/>
      <c r="BB177" s="296"/>
      <c r="BC177" s="297"/>
      <c r="BD177" s="297"/>
      <c r="BE177" s="297"/>
      <c r="BF177" s="269"/>
      <c r="BG177" s="270"/>
      <c r="BH177" s="11"/>
    </row>
    <row r="178" spans="1:60" x14ac:dyDescent="0.3">
      <c r="A178" s="294"/>
      <c r="B178" s="72"/>
      <c r="C178" s="72"/>
      <c r="D178" s="87"/>
      <c r="E178" s="300"/>
      <c r="F178" s="295"/>
      <c r="G178" s="295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296"/>
      <c r="W178" s="296"/>
      <c r="X178" s="296"/>
      <c r="Y178" s="296"/>
      <c r="Z178" s="296"/>
      <c r="AA178" s="296"/>
      <c r="AB178" s="296"/>
      <c r="AC178" s="296"/>
      <c r="AD178" s="296"/>
      <c r="AE178" s="296"/>
      <c r="AF178" s="296"/>
      <c r="AG178" s="296"/>
      <c r="AH178" s="296"/>
      <c r="AI178" s="296"/>
      <c r="AJ178" s="296"/>
      <c r="AK178" s="296"/>
      <c r="AL178" s="296"/>
      <c r="AM178" s="296"/>
      <c r="AN178" s="296"/>
      <c r="AO178" s="296"/>
      <c r="AP178" s="296"/>
      <c r="AQ178" s="296"/>
      <c r="AR178" s="296"/>
      <c r="AS178" s="296"/>
      <c r="AT178" s="296"/>
      <c r="AU178" s="296"/>
      <c r="AV178" s="296"/>
      <c r="AW178" s="296"/>
      <c r="AX178" s="296"/>
      <c r="AY178" s="296"/>
      <c r="AZ178" s="296"/>
      <c r="BA178" s="296"/>
      <c r="BB178" s="296"/>
      <c r="BC178" s="297"/>
      <c r="BD178" s="297"/>
      <c r="BE178" s="297"/>
      <c r="BF178" s="298"/>
      <c r="BG178" s="299"/>
      <c r="BH178" s="11"/>
    </row>
    <row r="179" spans="1:60" x14ac:dyDescent="0.3">
      <c r="A179" s="294"/>
      <c r="B179" s="72"/>
      <c r="C179" s="72"/>
      <c r="D179" s="87"/>
      <c r="E179" s="300"/>
      <c r="F179" s="295"/>
      <c r="G179" s="295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296"/>
      <c r="W179" s="296"/>
      <c r="X179" s="296"/>
      <c r="Y179" s="296"/>
      <c r="Z179" s="296"/>
      <c r="AA179" s="296"/>
      <c r="AB179" s="296"/>
      <c r="AC179" s="296"/>
      <c r="AD179" s="296"/>
      <c r="AE179" s="296"/>
      <c r="AF179" s="296"/>
      <c r="AG179" s="296"/>
      <c r="AH179" s="296"/>
      <c r="AI179" s="296"/>
      <c r="AJ179" s="296"/>
      <c r="AK179" s="296"/>
      <c r="AL179" s="296"/>
      <c r="AM179" s="296"/>
      <c r="AN179" s="296"/>
      <c r="AO179" s="296"/>
      <c r="AP179" s="296"/>
      <c r="AQ179" s="296"/>
      <c r="AR179" s="296"/>
      <c r="AS179" s="296"/>
      <c r="AT179" s="296"/>
      <c r="AU179" s="296"/>
      <c r="AV179" s="296"/>
      <c r="AW179" s="296"/>
      <c r="AX179" s="296"/>
      <c r="AY179" s="296"/>
      <c r="AZ179" s="296"/>
      <c r="BA179" s="296"/>
      <c r="BB179" s="296"/>
      <c r="BC179" s="297"/>
      <c r="BD179" s="297"/>
      <c r="BE179" s="297"/>
      <c r="BF179" s="298"/>
      <c r="BG179" s="299"/>
      <c r="BH179" s="11"/>
    </row>
    <row r="180" spans="1:60" x14ac:dyDescent="0.3">
      <c r="A180" s="294"/>
      <c r="B180" s="72"/>
      <c r="C180" s="72"/>
      <c r="D180" s="87"/>
      <c r="E180" s="300"/>
      <c r="F180" s="295"/>
      <c r="G180" s="295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296"/>
      <c r="W180" s="296"/>
      <c r="X180" s="296"/>
      <c r="Y180" s="296"/>
      <c r="Z180" s="296"/>
      <c r="AA180" s="296"/>
      <c r="AB180" s="296"/>
      <c r="AC180" s="296"/>
      <c r="AD180" s="296"/>
      <c r="AE180" s="296"/>
      <c r="AF180" s="296"/>
      <c r="AG180" s="296"/>
      <c r="AH180" s="296"/>
      <c r="AI180" s="296"/>
      <c r="AJ180" s="296"/>
      <c r="AK180" s="296"/>
      <c r="AL180" s="296"/>
      <c r="AM180" s="296"/>
      <c r="AN180" s="296"/>
      <c r="AO180" s="296"/>
      <c r="AP180" s="296"/>
      <c r="AQ180" s="296"/>
      <c r="AR180" s="296"/>
      <c r="AS180" s="296"/>
      <c r="AT180" s="296"/>
      <c r="AU180" s="296"/>
      <c r="AV180" s="296"/>
      <c r="AW180" s="296"/>
      <c r="AX180" s="296"/>
      <c r="AY180" s="296"/>
      <c r="AZ180" s="296"/>
      <c r="BA180" s="296"/>
      <c r="BB180" s="296"/>
      <c r="BC180" s="297"/>
      <c r="BD180" s="297"/>
      <c r="BE180" s="297"/>
      <c r="BF180" s="298"/>
      <c r="BG180" s="299"/>
      <c r="BH180" s="11"/>
    </row>
    <row r="181" spans="1:60" x14ac:dyDescent="0.3">
      <c r="A181" s="294"/>
      <c r="B181" s="72"/>
      <c r="C181" s="72"/>
      <c r="D181" s="87"/>
      <c r="E181" s="295"/>
      <c r="F181" s="295"/>
      <c r="G181" s="295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296"/>
      <c r="W181" s="296"/>
      <c r="X181" s="296"/>
      <c r="Y181" s="296"/>
      <c r="Z181" s="296"/>
      <c r="AA181" s="296"/>
      <c r="AB181" s="296"/>
      <c r="AC181" s="296"/>
      <c r="AD181" s="296"/>
      <c r="AE181" s="296"/>
      <c r="AF181" s="296"/>
      <c r="AG181" s="296"/>
      <c r="AH181" s="296"/>
      <c r="AI181" s="296"/>
      <c r="AJ181" s="296"/>
      <c r="AK181" s="296"/>
      <c r="AL181" s="296"/>
      <c r="AM181" s="296"/>
      <c r="AN181" s="296"/>
      <c r="AO181" s="296"/>
      <c r="AP181" s="296"/>
      <c r="AQ181" s="296"/>
      <c r="AR181" s="296"/>
      <c r="AS181" s="296"/>
      <c r="AT181" s="296"/>
      <c r="AU181" s="296"/>
      <c r="AV181" s="296"/>
      <c r="AW181" s="296"/>
      <c r="AX181" s="296"/>
      <c r="AY181" s="296"/>
      <c r="AZ181" s="296"/>
      <c r="BA181" s="296"/>
      <c r="BB181" s="296"/>
      <c r="BC181" s="297"/>
      <c r="BD181" s="297"/>
      <c r="BE181" s="297"/>
      <c r="BF181" s="298"/>
      <c r="BG181" s="299"/>
      <c r="BH181" s="11"/>
    </row>
    <row r="182" spans="1:60" x14ac:dyDescent="0.3">
      <c r="A182" s="294"/>
      <c r="B182" s="72"/>
      <c r="C182" s="72"/>
      <c r="D182" s="87"/>
      <c r="E182" s="295"/>
      <c r="F182" s="295"/>
      <c r="G182" s="295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296"/>
      <c r="W182" s="296"/>
      <c r="X182" s="296"/>
      <c r="Y182" s="296"/>
      <c r="Z182" s="296"/>
      <c r="AA182" s="296"/>
      <c r="AB182" s="296"/>
      <c r="AC182" s="296"/>
      <c r="AD182" s="296"/>
      <c r="AE182" s="296"/>
      <c r="AF182" s="296"/>
      <c r="AG182" s="296"/>
      <c r="AH182" s="296"/>
      <c r="AI182" s="296"/>
      <c r="AJ182" s="296"/>
      <c r="AK182" s="296"/>
      <c r="AL182" s="296"/>
      <c r="AM182" s="296"/>
      <c r="AN182" s="296"/>
      <c r="AO182" s="296"/>
      <c r="AP182" s="296"/>
      <c r="AQ182" s="296"/>
      <c r="AR182" s="296"/>
      <c r="AS182" s="296"/>
      <c r="AT182" s="296"/>
      <c r="AU182" s="296"/>
      <c r="AV182" s="296"/>
      <c r="AW182" s="296"/>
      <c r="AX182" s="296"/>
      <c r="AY182" s="296"/>
      <c r="AZ182" s="296"/>
      <c r="BA182" s="296"/>
      <c r="BB182" s="296"/>
      <c r="BC182" s="297"/>
      <c r="BD182" s="297"/>
      <c r="BE182" s="297"/>
      <c r="BF182" s="298"/>
      <c r="BG182" s="299"/>
      <c r="BH182" s="11"/>
    </row>
    <row r="183" spans="1:60" x14ac:dyDescent="0.3">
      <c r="A183" s="294"/>
      <c r="B183" s="72"/>
      <c r="C183" s="72"/>
      <c r="D183" s="87"/>
      <c r="E183" s="295"/>
      <c r="F183" s="295"/>
      <c r="G183" s="295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6"/>
      <c r="W183" s="296"/>
      <c r="X183" s="296"/>
      <c r="Y183" s="296"/>
      <c r="Z183" s="296"/>
      <c r="AA183" s="296"/>
      <c r="AB183" s="296"/>
      <c r="AC183" s="296"/>
      <c r="AD183" s="296"/>
      <c r="AE183" s="296"/>
      <c r="AF183" s="296"/>
      <c r="AG183" s="296"/>
      <c r="AH183" s="296"/>
      <c r="AI183" s="296"/>
      <c r="AJ183" s="296"/>
      <c r="AK183" s="296"/>
      <c r="AL183" s="296"/>
      <c r="AM183" s="296"/>
      <c r="AN183" s="296"/>
      <c r="AO183" s="296"/>
      <c r="AP183" s="296"/>
      <c r="AQ183" s="296"/>
      <c r="AR183" s="296"/>
      <c r="AS183" s="296"/>
      <c r="AT183" s="296"/>
      <c r="AU183" s="296"/>
      <c r="AV183" s="296"/>
      <c r="AW183" s="296"/>
      <c r="AX183" s="296"/>
      <c r="AY183" s="296"/>
      <c r="AZ183" s="296"/>
      <c r="BA183" s="296"/>
      <c r="BB183" s="296"/>
      <c r="BC183" s="297"/>
      <c r="BD183" s="297"/>
      <c r="BE183" s="297"/>
      <c r="BF183" s="298"/>
      <c r="BG183" s="299"/>
      <c r="BH183" s="11"/>
    </row>
    <row r="184" spans="1:60" x14ac:dyDescent="0.3">
      <c r="A184" s="294"/>
      <c r="B184" s="72"/>
      <c r="C184" s="72"/>
      <c r="D184" s="87"/>
      <c r="E184" s="295"/>
      <c r="F184" s="295"/>
      <c r="G184" s="295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6"/>
      <c r="W184" s="296"/>
      <c r="X184" s="296"/>
      <c r="Y184" s="296"/>
      <c r="Z184" s="296"/>
      <c r="AA184" s="296"/>
      <c r="AB184" s="296"/>
      <c r="AC184" s="296"/>
      <c r="AD184" s="296"/>
      <c r="AE184" s="296"/>
      <c r="AF184" s="296"/>
      <c r="AG184" s="296"/>
      <c r="AH184" s="296"/>
      <c r="AI184" s="296"/>
      <c r="AJ184" s="296"/>
      <c r="AK184" s="296"/>
      <c r="AL184" s="296"/>
      <c r="AM184" s="296"/>
      <c r="AN184" s="296"/>
      <c r="AO184" s="296"/>
      <c r="AP184" s="296"/>
      <c r="AQ184" s="296"/>
      <c r="AR184" s="296"/>
      <c r="AS184" s="296"/>
      <c r="AT184" s="296"/>
      <c r="AU184" s="296"/>
      <c r="AV184" s="296"/>
      <c r="AW184" s="296"/>
      <c r="AX184" s="296"/>
      <c r="AY184" s="296"/>
      <c r="AZ184" s="296"/>
      <c r="BA184" s="296"/>
      <c r="BB184" s="296"/>
      <c r="BC184" s="297"/>
      <c r="BD184" s="297"/>
      <c r="BE184" s="297"/>
      <c r="BF184" s="298"/>
      <c r="BG184" s="299"/>
      <c r="BH184" s="11"/>
    </row>
    <row r="185" spans="1:60" x14ac:dyDescent="0.3">
      <c r="A185" s="294"/>
      <c r="B185" s="72"/>
      <c r="C185" s="72"/>
      <c r="D185" s="87"/>
      <c r="E185" s="96"/>
      <c r="F185" s="295"/>
      <c r="G185" s="300"/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6"/>
      <c r="W185" s="296"/>
      <c r="X185" s="296"/>
      <c r="Y185" s="296"/>
      <c r="Z185" s="296"/>
      <c r="AA185" s="296"/>
      <c r="AB185" s="296"/>
      <c r="AC185" s="296"/>
      <c r="AD185" s="296"/>
      <c r="AE185" s="296"/>
      <c r="AF185" s="296"/>
      <c r="AG185" s="296"/>
      <c r="AH185" s="296"/>
      <c r="AI185" s="296"/>
      <c r="AJ185" s="296"/>
      <c r="AK185" s="296"/>
      <c r="AL185" s="296"/>
      <c r="AM185" s="296"/>
      <c r="AN185" s="296"/>
      <c r="AO185" s="296"/>
      <c r="AP185" s="296"/>
      <c r="AQ185" s="296"/>
      <c r="AR185" s="296"/>
      <c r="AS185" s="296"/>
      <c r="AT185" s="296"/>
      <c r="AU185" s="296"/>
      <c r="AV185" s="296"/>
      <c r="AW185" s="296"/>
      <c r="AX185" s="296"/>
      <c r="AY185" s="296"/>
      <c r="AZ185" s="296"/>
      <c r="BA185" s="296"/>
      <c r="BB185" s="296"/>
      <c r="BC185" s="297"/>
      <c r="BD185" s="297"/>
      <c r="BE185" s="297"/>
      <c r="BF185" s="298"/>
      <c r="BG185" s="299"/>
      <c r="BH185" s="11"/>
    </row>
    <row r="186" spans="1:60" x14ac:dyDescent="0.3">
      <c r="A186" s="294"/>
      <c r="B186" s="72"/>
      <c r="C186" s="72"/>
      <c r="D186" s="87"/>
      <c r="E186" s="96"/>
      <c r="F186" s="295"/>
      <c r="G186" s="300"/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6"/>
      <c r="W186" s="296"/>
      <c r="X186" s="296"/>
      <c r="Y186" s="296"/>
      <c r="Z186" s="296"/>
      <c r="AA186" s="296"/>
      <c r="AB186" s="296"/>
      <c r="AC186" s="296"/>
      <c r="AD186" s="296"/>
      <c r="AE186" s="296"/>
      <c r="AF186" s="296"/>
      <c r="AG186" s="296"/>
      <c r="AH186" s="296"/>
      <c r="AI186" s="296"/>
      <c r="AJ186" s="296"/>
      <c r="AK186" s="296"/>
      <c r="AL186" s="296"/>
      <c r="AM186" s="296"/>
      <c r="AN186" s="296"/>
      <c r="AO186" s="296"/>
      <c r="AP186" s="296"/>
      <c r="AQ186" s="296"/>
      <c r="AR186" s="296"/>
      <c r="AS186" s="296"/>
      <c r="AT186" s="296"/>
      <c r="AU186" s="296"/>
      <c r="AV186" s="296"/>
      <c r="AW186" s="296"/>
      <c r="AX186" s="296"/>
      <c r="AY186" s="296"/>
      <c r="AZ186" s="296"/>
      <c r="BA186" s="296"/>
      <c r="BB186" s="296"/>
      <c r="BC186" s="297"/>
      <c r="BD186" s="297"/>
      <c r="BE186" s="297"/>
      <c r="BF186" s="298"/>
      <c r="BG186" s="299"/>
      <c r="BH186" s="11"/>
    </row>
    <row r="187" spans="1:60" x14ac:dyDescent="0.3">
      <c r="A187" s="294"/>
      <c r="B187" s="72"/>
      <c r="C187" s="72"/>
      <c r="D187" s="87"/>
      <c r="E187" s="96"/>
      <c r="F187" s="295"/>
      <c r="G187" s="300"/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6"/>
      <c r="W187" s="296"/>
      <c r="X187" s="296"/>
      <c r="Y187" s="296"/>
      <c r="Z187" s="296"/>
      <c r="AA187" s="296"/>
      <c r="AB187" s="296"/>
      <c r="AC187" s="296"/>
      <c r="AD187" s="296"/>
      <c r="AE187" s="296"/>
      <c r="AF187" s="296"/>
      <c r="AG187" s="296"/>
      <c r="AH187" s="296"/>
      <c r="AI187" s="296"/>
      <c r="AJ187" s="296"/>
      <c r="AK187" s="296"/>
      <c r="AL187" s="296"/>
      <c r="AM187" s="296"/>
      <c r="AN187" s="296"/>
      <c r="AO187" s="296"/>
      <c r="AP187" s="296"/>
      <c r="AQ187" s="296"/>
      <c r="AR187" s="296"/>
      <c r="AS187" s="296"/>
      <c r="AT187" s="296"/>
      <c r="AU187" s="296"/>
      <c r="AV187" s="296"/>
      <c r="AW187" s="296"/>
      <c r="AX187" s="296"/>
      <c r="AY187" s="296"/>
      <c r="AZ187" s="296"/>
      <c r="BA187" s="296"/>
      <c r="BB187" s="296"/>
      <c r="BC187" s="297"/>
      <c r="BD187" s="297"/>
      <c r="BE187" s="297"/>
      <c r="BF187" s="298"/>
      <c r="BG187" s="299"/>
      <c r="BH187" s="11"/>
    </row>
    <row r="188" spans="1:60" x14ac:dyDescent="0.3">
      <c r="A188" s="294"/>
      <c r="B188" s="72"/>
      <c r="C188" s="72"/>
      <c r="D188" s="87"/>
      <c r="E188" s="96"/>
      <c r="F188" s="295"/>
      <c r="G188" s="300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6"/>
      <c r="W188" s="296"/>
      <c r="X188" s="296"/>
      <c r="Y188" s="296"/>
      <c r="Z188" s="296"/>
      <c r="AA188" s="296"/>
      <c r="AB188" s="296"/>
      <c r="AC188" s="296"/>
      <c r="AD188" s="296"/>
      <c r="AE188" s="296"/>
      <c r="AF188" s="296"/>
      <c r="AG188" s="296"/>
      <c r="AH188" s="296"/>
      <c r="AI188" s="296"/>
      <c r="AJ188" s="296"/>
      <c r="AK188" s="296"/>
      <c r="AL188" s="296"/>
      <c r="AM188" s="296"/>
      <c r="AN188" s="296"/>
      <c r="AO188" s="296"/>
      <c r="AP188" s="296"/>
      <c r="AQ188" s="296"/>
      <c r="AR188" s="296"/>
      <c r="AS188" s="296"/>
      <c r="AT188" s="296"/>
      <c r="AU188" s="296"/>
      <c r="AV188" s="296"/>
      <c r="AW188" s="296"/>
      <c r="AX188" s="296"/>
      <c r="AY188" s="296"/>
      <c r="AZ188" s="296"/>
      <c r="BA188" s="296"/>
      <c r="BB188" s="296"/>
      <c r="BC188" s="297"/>
      <c r="BD188" s="297"/>
      <c r="BE188" s="297"/>
      <c r="BF188" s="269"/>
      <c r="BG188" s="270"/>
      <c r="BH188" s="11"/>
    </row>
    <row r="189" spans="1:60" x14ac:dyDescent="0.3">
      <c r="A189" s="294"/>
      <c r="B189" s="72"/>
      <c r="C189" s="72"/>
      <c r="D189" s="87"/>
      <c r="E189" s="96"/>
      <c r="F189" s="295"/>
      <c r="G189" s="300"/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6"/>
      <c r="W189" s="296"/>
      <c r="X189" s="296"/>
      <c r="Y189" s="296"/>
      <c r="Z189" s="296"/>
      <c r="AA189" s="296"/>
      <c r="AB189" s="296"/>
      <c r="AC189" s="296"/>
      <c r="AD189" s="296"/>
      <c r="AE189" s="296"/>
      <c r="AF189" s="296"/>
      <c r="AG189" s="296"/>
      <c r="AH189" s="296"/>
      <c r="AI189" s="296"/>
      <c r="AJ189" s="296"/>
      <c r="AK189" s="296"/>
      <c r="AL189" s="296"/>
      <c r="AM189" s="296"/>
      <c r="AN189" s="296"/>
      <c r="AO189" s="296"/>
      <c r="AP189" s="296"/>
      <c r="AQ189" s="296"/>
      <c r="AR189" s="296"/>
      <c r="AS189" s="296"/>
      <c r="AT189" s="296"/>
      <c r="AU189" s="296"/>
      <c r="AV189" s="296"/>
      <c r="AW189" s="296"/>
      <c r="AX189" s="296"/>
      <c r="AY189" s="296"/>
      <c r="AZ189" s="296"/>
      <c r="BA189" s="296"/>
      <c r="BB189" s="296"/>
      <c r="BC189" s="297"/>
      <c r="BD189" s="297"/>
      <c r="BE189" s="297"/>
      <c r="BF189" s="298"/>
      <c r="BG189" s="299"/>
      <c r="BH189" s="11"/>
    </row>
    <row r="190" spans="1:60" x14ac:dyDescent="0.3">
      <c r="A190" s="294"/>
      <c r="B190" s="72"/>
      <c r="C190" s="72"/>
      <c r="D190" s="87"/>
      <c r="E190" s="96"/>
      <c r="F190" s="295"/>
      <c r="G190" s="289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296"/>
      <c r="W190" s="296"/>
      <c r="X190" s="296"/>
      <c r="Y190" s="296"/>
      <c r="Z190" s="296"/>
      <c r="AA190" s="296"/>
      <c r="AB190" s="296"/>
      <c r="AC190" s="296"/>
      <c r="AD190" s="296"/>
      <c r="AE190" s="296"/>
      <c r="AF190" s="296"/>
      <c r="AG190" s="296"/>
      <c r="AH190" s="296"/>
      <c r="AI190" s="296"/>
      <c r="AJ190" s="296"/>
      <c r="AK190" s="296"/>
      <c r="AL190" s="296"/>
      <c r="AM190" s="296"/>
      <c r="AN190" s="296"/>
      <c r="AO190" s="296"/>
      <c r="AP190" s="296"/>
      <c r="AQ190" s="296"/>
      <c r="AR190" s="296"/>
      <c r="AS190" s="296"/>
      <c r="AT190" s="296"/>
      <c r="AU190" s="296"/>
      <c r="AV190" s="296"/>
      <c r="AW190" s="296"/>
      <c r="AX190" s="296"/>
      <c r="AY190" s="296"/>
      <c r="AZ190" s="296"/>
      <c r="BA190" s="296"/>
      <c r="BB190" s="296"/>
      <c r="BC190" s="297"/>
      <c r="BD190" s="297"/>
      <c r="BE190" s="297"/>
      <c r="BF190" s="298"/>
      <c r="BG190" s="299"/>
      <c r="BH190" s="11"/>
    </row>
    <row r="191" spans="1:60" x14ac:dyDescent="0.3">
      <c r="A191" s="294"/>
      <c r="B191" s="72"/>
      <c r="C191" s="72"/>
      <c r="D191" s="87"/>
      <c r="E191" s="96"/>
      <c r="F191" s="295"/>
      <c r="G191" s="289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6"/>
      <c r="W191" s="296"/>
      <c r="X191" s="296"/>
      <c r="Y191" s="296"/>
      <c r="Z191" s="296"/>
      <c r="AA191" s="296"/>
      <c r="AB191" s="296"/>
      <c r="AC191" s="296"/>
      <c r="AD191" s="296"/>
      <c r="AE191" s="296"/>
      <c r="AF191" s="296"/>
      <c r="AG191" s="296"/>
      <c r="AH191" s="296"/>
      <c r="AI191" s="296"/>
      <c r="AJ191" s="296"/>
      <c r="AK191" s="296"/>
      <c r="AL191" s="296"/>
      <c r="AM191" s="296"/>
      <c r="AN191" s="296"/>
      <c r="AO191" s="296"/>
      <c r="AP191" s="296"/>
      <c r="AQ191" s="296"/>
      <c r="AR191" s="296"/>
      <c r="AS191" s="296"/>
      <c r="AT191" s="296"/>
      <c r="AU191" s="296"/>
      <c r="AV191" s="296"/>
      <c r="AW191" s="296"/>
      <c r="AX191" s="296"/>
      <c r="AY191" s="296"/>
      <c r="AZ191" s="296"/>
      <c r="BA191" s="296"/>
      <c r="BB191" s="296"/>
      <c r="BC191" s="297"/>
      <c r="BD191" s="297"/>
      <c r="BE191" s="297"/>
      <c r="BF191" s="298"/>
      <c r="BG191" s="299"/>
      <c r="BH191" s="11"/>
    </row>
    <row r="192" spans="1:60" x14ac:dyDescent="0.3">
      <c r="A192" s="294"/>
      <c r="B192" s="72"/>
      <c r="C192" s="72"/>
      <c r="D192" s="87"/>
      <c r="E192" s="96"/>
      <c r="F192" s="295"/>
      <c r="G192" s="289"/>
      <c r="H192" s="97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6"/>
      <c r="W192" s="296"/>
      <c r="X192" s="296"/>
      <c r="Y192" s="296"/>
      <c r="Z192" s="296"/>
      <c r="AA192" s="296"/>
      <c r="AB192" s="296"/>
      <c r="AC192" s="296"/>
      <c r="AD192" s="296"/>
      <c r="AE192" s="296"/>
      <c r="AF192" s="296"/>
      <c r="AG192" s="296"/>
      <c r="AH192" s="296"/>
      <c r="AI192" s="296"/>
      <c r="AJ192" s="296"/>
      <c r="AK192" s="296"/>
      <c r="AL192" s="296"/>
      <c r="AM192" s="296"/>
      <c r="AN192" s="296"/>
      <c r="AO192" s="296"/>
      <c r="AP192" s="296"/>
      <c r="AQ192" s="296"/>
      <c r="AR192" s="296"/>
      <c r="AS192" s="296"/>
      <c r="AT192" s="296"/>
      <c r="AU192" s="296"/>
      <c r="AV192" s="296"/>
      <c r="AW192" s="296"/>
      <c r="AX192" s="296"/>
      <c r="AY192" s="296"/>
      <c r="AZ192" s="296"/>
      <c r="BA192" s="296"/>
      <c r="BB192" s="296"/>
      <c r="BC192" s="297"/>
      <c r="BD192" s="297"/>
      <c r="BE192" s="297"/>
      <c r="BF192" s="298"/>
      <c r="BG192" s="299"/>
      <c r="BH192" s="11"/>
    </row>
    <row r="193" spans="1:307" x14ac:dyDescent="0.3">
      <c r="A193" s="294"/>
      <c r="B193" s="72"/>
      <c r="C193" s="72"/>
      <c r="D193" s="87"/>
      <c r="E193" s="96"/>
      <c r="F193" s="295"/>
      <c r="G193" s="300"/>
      <c r="H193" s="97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6"/>
      <c r="W193" s="296"/>
      <c r="X193" s="296"/>
      <c r="Y193" s="296"/>
      <c r="Z193" s="296"/>
      <c r="AA193" s="296"/>
      <c r="AB193" s="296"/>
      <c r="AC193" s="296"/>
      <c r="AD193" s="296"/>
      <c r="AE193" s="296"/>
      <c r="AF193" s="296"/>
      <c r="AG193" s="296"/>
      <c r="AH193" s="296"/>
      <c r="AI193" s="296"/>
      <c r="AJ193" s="296"/>
      <c r="AK193" s="296"/>
      <c r="AL193" s="296"/>
      <c r="AM193" s="296"/>
      <c r="AN193" s="296"/>
      <c r="AO193" s="296"/>
      <c r="AP193" s="296"/>
      <c r="AQ193" s="296"/>
      <c r="AR193" s="296"/>
      <c r="AS193" s="296"/>
      <c r="AT193" s="296"/>
      <c r="AU193" s="296"/>
      <c r="AV193" s="296"/>
      <c r="AW193" s="296"/>
      <c r="AX193" s="296"/>
      <c r="AY193" s="296"/>
      <c r="AZ193" s="296"/>
      <c r="BA193" s="296"/>
      <c r="BB193" s="296"/>
      <c r="BC193" s="297"/>
      <c r="BD193" s="297"/>
      <c r="BE193" s="297"/>
      <c r="BF193" s="298"/>
      <c r="BG193" s="299"/>
      <c r="BH193" s="11"/>
    </row>
    <row r="194" spans="1:307" x14ac:dyDescent="0.3">
      <c r="A194" s="294"/>
      <c r="B194" s="72"/>
      <c r="C194" s="72"/>
      <c r="D194" s="87"/>
      <c r="E194" s="96"/>
      <c r="F194" s="295"/>
      <c r="G194" s="300"/>
      <c r="H194" s="97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6"/>
      <c r="W194" s="296"/>
      <c r="X194" s="296"/>
      <c r="Y194" s="296"/>
      <c r="Z194" s="296"/>
      <c r="AA194" s="296"/>
      <c r="AB194" s="296"/>
      <c r="AC194" s="296"/>
      <c r="AD194" s="296"/>
      <c r="AE194" s="296"/>
      <c r="AF194" s="296"/>
      <c r="AG194" s="296"/>
      <c r="AH194" s="296"/>
      <c r="AI194" s="296"/>
      <c r="AJ194" s="296"/>
      <c r="AK194" s="296"/>
      <c r="AL194" s="296"/>
      <c r="AM194" s="296"/>
      <c r="AN194" s="296"/>
      <c r="AO194" s="296"/>
      <c r="AP194" s="296"/>
      <c r="AQ194" s="296"/>
      <c r="AR194" s="296"/>
      <c r="AS194" s="296"/>
      <c r="AT194" s="296"/>
      <c r="AU194" s="296"/>
      <c r="AV194" s="296"/>
      <c r="AW194" s="296"/>
      <c r="AX194" s="296"/>
      <c r="AY194" s="296"/>
      <c r="AZ194" s="296"/>
      <c r="BA194" s="296"/>
      <c r="BB194" s="296"/>
      <c r="BC194" s="297"/>
      <c r="BD194" s="297"/>
      <c r="BE194" s="297"/>
      <c r="BF194" s="298"/>
      <c r="BG194" s="299"/>
      <c r="BH194" s="11"/>
    </row>
    <row r="195" spans="1:307" x14ac:dyDescent="0.3">
      <c r="A195" s="294"/>
      <c r="B195" s="72"/>
      <c r="C195" s="72"/>
      <c r="D195" s="87"/>
      <c r="E195" s="96"/>
      <c r="F195" s="295"/>
      <c r="G195" s="300"/>
      <c r="H195" s="97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296"/>
      <c r="W195" s="296"/>
      <c r="X195" s="296"/>
      <c r="Y195" s="296"/>
      <c r="Z195" s="296"/>
      <c r="AA195" s="296"/>
      <c r="AB195" s="296"/>
      <c r="AC195" s="296"/>
      <c r="AD195" s="296"/>
      <c r="AE195" s="296"/>
      <c r="AF195" s="296"/>
      <c r="AG195" s="296"/>
      <c r="AH195" s="296"/>
      <c r="AI195" s="296"/>
      <c r="AJ195" s="296"/>
      <c r="AK195" s="296"/>
      <c r="AL195" s="296"/>
      <c r="AM195" s="296"/>
      <c r="AN195" s="296"/>
      <c r="AO195" s="296"/>
      <c r="AP195" s="296"/>
      <c r="AQ195" s="296"/>
      <c r="AR195" s="296"/>
      <c r="AS195" s="296"/>
      <c r="AT195" s="296"/>
      <c r="AU195" s="296"/>
      <c r="AV195" s="296"/>
      <c r="AW195" s="296"/>
      <c r="AX195" s="296"/>
      <c r="AY195" s="296"/>
      <c r="AZ195" s="296"/>
      <c r="BA195" s="296"/>
      <c r="BB195" s="296"/>
      <c r="BC195" s="297"/>
      <c r="BD195" s="297"/>
      <c r="BE195" s="297"/>
      <c r="BF195" s="298"/>
      <c r="BG195" s="299"/>
      <c r="BH195" s="11"/>
    </row>
    <row r="196" spans="1:307" x14ac:dyDescent="0.3">
      <c r="A196" s="294"/>
      <c r="B196" s="72"/>
      <c r="C196" s="72"/>
      <c r="D196" s="87"/>
      <c r="E196" s="96"/>
      <c r="F196" s="295"/>
      <c r="G196" s="300"/>
      <c r="H196" s="97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296"/>
      <c r="W196" s="296"/>
      <c r="X196" s="296"/>
      <c r="Y196" s="296"/>
      <c r="Z196" s="296"/>
      <c r="AA196" s="296"/>
      <c r="AB196" s="296"/>
      <c r="AC196" s="296"/>
      <c r="AD196" s="296"/>
      <c r="AE196" s="296"/>
      <c r="AF196" s="296"/>
      <c r="AG196" s="296"/>
      <c r="AH196" s="296"/>
      <c r="AI196" s="296"/>
      <c r="AJ196" s="296"/>
      <c r="AK196" s="296"/>
      <c r="AL196" s="296"/>
      <c r="AM196" s="296"/>
      <c r="AN196" s="296"/>
      <c r="AO196" s="296"/>
      <c r="AP196" s="296"/>
      <c r="AQ196" s="296"/>
      <c r="AR196" s="296"/>
      <c r="AS196" s="296"/>
      <c r="AT196" s="296"/>
      <c r="AU196" s="296"/>
      <c r="AV196" s="296"/>
      <c r="AW196" s="296"/>
      <c r="AX196" s="296"/>
      <c r="AY196" s="296"/>
      <c r="AZ196" s="296"/>
      <c r="BA196" s="296"/>
      <c r="BB196" s="296"/>
      <c r="BC196" s="297"/>
      <c r="BD196" s="297"/>
      <c r="BE196" s="297"/>
      <c r="BF196" s="298"/>
      <c r="BG196" s="299"/>
      <c r="BH196" s="11"/>
    </row>
    <row r="197" spans="1:307" x14ac:dyDescent="0.3">
      <c r="A197" s="294"/>
      <c r="B197" s="72"/>
      <c r="C197" s="72"/>
      <c r="D197" s="87"/>
      <c r="E197" s="96"/>
      <c r="F197" s="295"/>
      <c r="G197" s="295"/>
      <c r="H197" s="97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296"/>
      <c r="W197" s="296"/>
      <c r="X197" s="296"/>
      <c r="Y197" s="296"/>
      <c r="Z197" s="296"/>
      <c r="AA197" s="296"/>
      <c r="AB197" s="296"/>
      <c r="AC197" s="296"/>
      <c r="AD197" s="296"/>
      <c r="AE197" s="296"/>
      <c r="AF197" s="296"/>
      <c r="AG197" s="296"/>
      <c r="AH197" s="296"/>
      <c r="AI197" s="296"/>
      <c r="AJ197" s="296"/>
      <c r="AK197" s="296"/>
      <c r="AL197" s="296"/>
      <c r="AM197" s="296"/>
      <c r="AN197" s="296"/>
      <c r="AO197" s="296"/>
      <c r="AP197" s="296"/>
      <c r="AQ197" s="296"/>
      <c r="AR197" s="296"/>
      <c r="AS197" s="296"/>
      <c r="AT197" s="296"/>
      <c r="AU197" s="296"/>
      <c r="AV197" s="296"/>
      <c r="AW197" s="296"/>
      <c r="AX197" s="296"/>
      <c r="AY197" s="296"/>
      <c r="AZ197" s="296"/>
      <c r="BA197" s="296"/>
      <c r="BB197" s="296"/>
      <c r="BC197" s="297"/>
      <c r="BD197" s="297"/>
      <c r="BE197" s="297"/>
      <c r="BF197" s="298"/>
      <c r="BG197" s="299"/>
      <c r="BH197" s="11"/>
    </row>
    <row r="198" spans="1:307" x14ac:dyDescent="0.3">
      <c r="A198" s="294"/>
      <c r="B198" s="72"/>
      <c r="C198" s="72"/>
      <c r="D198" s="87"/>
      <c r="E198" s="254"/>
      <c r="F198" s="295"/>
      <c r="G198" s="300"/>
      <c r="H198" s="97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296"/>
      <c r="W198" s="296"/>
      <c r="X198" s="296"/>
      <c r="Y198" s="296"/>
      <c r="Z198" s="296"/>
      <c r="AA198" s="296"/>
      <c r="AB198" s="296"/>
      <c r="AC198" s="296"/>
      <c r="AD198" s="296"/>
      <c r="AE198" s="296"/>
      <c r="AF198" s="296"/>
      <c r="AG198" s="296"/>
      <c r="AH198" s="296"/>
      <c r="AI198" s="296"/>
      <c r="AJ198" s="296"/>
      <c r="AK198" s="296"/>
      <c r="AL198" s="296"/>
      <c r="AM198" s="296"/>
      <c r="AN198" s="296"/>
      <c r="AO198" s="296"/>
      <c r="AP198" s="296"/>
      <c r="AQ198" s="296"/>
      <c r="AR198" s="296"/>
      <c r="AS198" s="296"/>
      <c r="AT198" s="296"/>
      <c r="AU198" s="296"/>
      <c r="AV198" s="296"/>
      <c r="AW198" s="296"/>
      <c r="AX198" s="296"/>
      <c r="AY198" s="296"/>
      <c r="AZ198" s="296"/>
      <c r="BA198" s="296"/>
      <c r="BB198" s="296"/>
      <c r="BC198" s="297"/>
      <c r="BD198" s="297"/>
      <c r="BE198" s="297"/>
      <c r="BF198" s="298"/>
      <c r="BG198" s="299"/>
      <c r="BH198" s="11"/>
    </row>
    <row r="199" spans="1:307" x14ac:dyDescent="0.3">
      <c r="A199" s="294"/>
      <c r="B199" s="72"/>
      <c r="C199" s="72"/>
      <c r="D199" s="87"/>
      <c r="E199" s="254"/>
      <c r="F199" s="295"/>
      <c r="G199" s="300"/>
      <c r="H199" s="3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296"/>
      <c r="W199" s="296"/>
      <c r="X199" s="296"/>
      <c r="Y199" s="296"/>
      <c r="Z199" s="296"/>
      <c r="AA199" s="296"/>
      <c r="AB199" s="296"/>
      <c r="AC199" s="296"/>
      <c r="AD199" s="296"/>
      <c r="AE199" s="296"/>
      <c r="AF199" s="296"/>
      <c r="AG199" s="296"/>
      <c r="AH199" s="296"/>
      <c r="AI199" s="296"/>
      <c r="AJ199" s="296"/>
      <c r="AK199" s="296"/>
      <c r="AL199" s="296"/>
      <c r="AM199" s="296"/>
      <c r="AN199" s="296"/>
      <c r="AO199" s="296"/>
      <c r="AP199" s="296"/>
      <c r="AQ199" s="296"/>
      <c r="AR199" s="296"/>
      <c r="AS199" s="296"/>
      <c r="AT199" s="296"/>
      <c r="AU199" s="296"/>
      <c r="AV199" s="296"/>
      <c r="AW199" s="296"/>
      <c r="AX199" s="296"/>
      <c r="AY199" s="296"/>
      <c r="AZ199" s="296"/>
      <c r="BA199" s="296"/>
      <c r="BB199" s="296"/>
      <c r="BC199" s="297"/>
      <c r="BD199" s="297"/>
      <c r="BE199" s="297"/>
      <c r="BF199" s="298"/>
      <c r="BG199" s="299"/>
      <c r="BH199" s="11"/>
    </row>
    <row r="200" spans="1:307" x14ac:dyDescent="0.3">
      <c r="A200" s="294"/>
      <c r="B200" s="72"/>
      <c r="C200" s="72"/>
      <c r="D200" s="87"/>
      <c r="E200" s="254"/>
      <c r="F200" s="295"/>
      <c r="G200" s="300"/>
      <c r="H200" s="3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296"/>
      <c r="W200" s="296"/>
      <c r="X200" s="296"/>
      <c r="Y200" s="296"/>
      <c r="Z200" s="296"/>
      <c r="AA200" s="296"/>
      <c r="AB200" s="296"/>
      <c r="AC200" s="296"/>
      <c r="AD200" s="296"/>
      <c r="AE200" s="296"/>
      <c r="AF200" s="296"/>
      <c r="AG200" s="296"/>
      <c r="AH200" s="296"/>
      <c r="AI200" s="296"/>
      <c r="AJ200" s="296"/>
      <c r="AK200" s="296"/>
      <c r="AL200" s="296"/>
      <c r="AM200" s="296"/>
      <c r="AN200" s="296"/>
      <c r="AO200" s="296"/>
      <c r="AP200" s="296"/>
      <c r="AQ200" s="296"/>
      <c r="AR200" s="296"/>
      <c r="AS200" s="296"/>
      <c r="AT200" s="296"/>
      <c r="AU200" s="296"/>
      <c r="AV200" s="296"/>
      <c r="AW200" s="296"/>
      <c r="AX200" s="296"/>
      <c r="AY200" s="296"/>
      <c r="AZ200" s="296"/>
      <c r="BA200" s="296"/>
      <c r="BB200" s="296"/>
      <c r="BC200" s="297"/>
      <c r="BD200" s="297"/>
      <c r="BE200" s="297"/>
      <c r="BF200" s="298"/>
      <c r="BG200" s="299"/>
      <c r="BH200" s="11"/>
    </row>
    <row r="201" spans="1:307" x14ac:dyDescent="0.3">
      <c r="A201" s="294"/>
      <c r="B201" s="72"/>
      <c r="C201" s="72"/>
      <c r="D201" s="87"/>
      <c r="E201" s="254"/>
      <c r="F201" s="295"/>
      <c r="G201" s="300"/>
      <c r="H201" s="3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296"/>
      <c r="W201" s="296"/>
      <c r="X201" s="296"/>
      <c r="Y201" s="296"/>
      <c r="Z201" s="296"/>
      <c r="AA201" s="296"/>
      <c r="AB201" s="296"/>
      <c r="AC201" s="296"/>
      <c r="AD201" s="296"/>
      <c r="AE201" s="296"/>
      <c r="AF201" s="296"/>
      <c r="AG201" s="296"/>
      <c r="AH201" s="296"/>
      <c r="AI201" s="296"/>
      <c r="AJ201" s="296"/>
      <c r="AK201" s="296"/>
      <c r="AL201" s="296"/>
      <c r="AM201" s="296"/>
      <c r="AN201" s="296"/>
      <c r="AO201" s="296"/>
      <c r="AP201" s="296"/>
      <c r="AQ201" s="296"/>
      <c r="AR201" s="296"/>
      <c r="AS201" s="296"/>
      <c r="AT201" s="296"/>
      <c r="AU201" s="296"/>
      <c r="AV201" s="296"/>
      <c r="AW201" s="296"/>
      <c r="AX201" s="296"/>
      <c r="AY201" s="296"/>
      <c r="AZ201" s="296"/>
      <c r="BA201" s="296"/>
      <c r="BB201" s="296"/>
      <c r="BC201" s="297"/>
      <c r="BD201" s="297"/>
      <c r="BE201" s="297"/>
      <c r="BF201" s="269"/>
      <c r="BG201" s="270"/>
      <c r="BH201" s="11"/>
    </row>
    <row r="202" spans="1:307" x14ac:dyDescent="0.3">
      <c r="A202" s="294"/>
      <c r="B202" s="72"/>
      <c r="C202" s="72"/>
      <c r="D202" s="87"/>
      <c r="E202" s="254"/>
      <c r="F202" s="295"/>
      <c r="G202" s="295"/>
      <c r="H202" s="3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296"/>
      <c r="W202" s="296"/>
      <c r="X202" s="296"/>
      <c r="Y202" s="296"/>
      <c r="Z202" s="296"/>
      <c r="AA202" s="296"/>
      <c r="AB202" s="296"/>
      <c r="AC202" s="296"/>
      <c r="AD202" s="296"/>
      <c r="AE202" s="296"/>
      <c r="AF202" s="296"/>
      <c r="AG202" s="296"/>
      <c r="AH202" s="296"/>
      <c r="AI202" s="296"/>
      <c r="AJ202" s="296"/>
      <c r="AK202" s="296"/>
      <c r="AL202" s="296"/>
      <c r="AM202" s="296"/>
      <c r="AN202" s="296"/>
      <c r="AO202" s="296"/>
      <c r="AP202" s="296"/>
      <c r="AQ202" s="296"/>
      <c r="AR202" s="296"/>
      <c r="AS202" s="296"/>
      <c r="AT202" s="296"/>
      <c r="AU202" s="296"/>
      <c r="AV202" s="296"/>
      <c r="AW202" s="296"/>
      <c r="AX202" s="296"/>
      <c r="AY202" s="296"/>
      <c r="AZ202" s="296"/>
      <c r="BA202" s="296"/>
      <c r="BB202" s="296"/>
      <c r="BC202" s="297"/>
      <c r="BD202" s="297"/>
      <c r="BE202" s="297"/>
      <c r="BF202" s="298"/>
      <c r="BG202" s="299"/>
      <c r="BH202" s="11"/>
    </row>
    <row r="203" spans="1:307" s="2" customFormat="1" x14ac:dyDescent="0.3">
      <c r="A203" s="54"/>
      <c r="B203" s="80" t="s">
        <v>43</v>
      </c>
      <c r="D203" s="88"/>
      <c r="E203" s="103">
        <f t="shared" ref="E203:AJ203" si="0">SUM(E11:E202)</f>
        <v>23559.08</v>
      </c>
      <c r="F203" s="103">
        <f t="shared" si="0"/>
        <v>134.25</v>
      </c>
      <c r="G203" s="103">
        <f t="shared" si="0"/>
        <v>683.59</v>
      </c>
      <c r="H203" s="103">
        <f t="shared" si="0"/>
        <v>0</v>
      </c>
      <c r="I203" s="103">
        <f t="shared" si="0"/>
        <v>10935</v>
      </c>
      <c r="J203" s="103">
        <f t="shared" si="0"/>
        <v>1220.1199999999999</v>
      </c>
      <c r="K203" s="103">
        <f t="shared" si="0"/>
        <v>0</v>
      </c>
      <c r="L203" s="103">
        <f t="shared" si="0"/>
        <v>0</v>
      </c>
      <c r="M203" s="103">
        <f t="shared" si="0"/>
        <v>0</v>
      </c>
      <c r="N203" s="103">
        <f t="shared" si="0"/>
        <v>7.84</v>
      </c>
      <c r="O203" s="103">
        <f t="shared" si="0"/>
        <v>0</v>
      </c>
      <c r="P203" s="103">
        <f t="shared" si="0"/>
        <v>0</v>
      </c>
      <c r="Q203" s="103">
        <f t="shared" si="0"/>
        <v>0</v>
      </c>
      <c r="R203" s="103">
        <f t="shared" si="0"/>
        <v>80</v>
      </c>
      <c r="S203" s="103">
        <f t="shared" si="0"/>
        <v>0</v>
      </c>
      <c r="T203" s="103">
        <f t="shared" si="0"/>
        <v>80</v>
      </c>
      <c r="U203" s="103">
        <f t="shared" si="0"/>
        <v>0</v>
      </c>
      <c r="V203" s="103">
        <f t="shared" si="0"/>
        <v>1454.46</v>
      </c>
      <c r="W203" s="103">
        <f t="shared" si="0"/>
        <v>348.79999999999995</v>
      </c>
      <c r="X203" s="103">
        <f t="shared" si="0"/>
        <v>306.5</v>
      </c>
      <c r="Y203" s="103">
        <f t="shared" si="0"/>
        <v>35</v>
      </c>
      <c r="Z203" s="103">
        <f t="shared" si="0"/>
        <v>0</v>
      </c>
      <c r="AA203" s="103">
        <f t="shared" si="0"/>
        <v>2111.5500000000002</v>
      </c>
      <c r="AB203" s="103">
        <f t="shared" si="0"/>
        <v>0</v>
      </c>
      <c r="AC203" s="103">
        <f t="shared" si="0"/>
        <v>0</v>
      </c>
      <c r="AD203" s="103">
        <f t="shared" si="0"/>
        <v>0</v>
      </c>
      <c r="AE203" s="103">
        <f t="shared" si="0"/>
        <v>0</v>
      </c>
      <c r="AF203" s="103">
        <f t="shared" si="0"/>
        <v>0</v>
      </c>
      <c r="AG203" s="103">
        <f t="shared" si="0"/>
        <v>0</v>
      </c>
      <c r="AH203" s="103">
        <f t="shared" si="0"/>
        <v>0</v>
      </c>
      <c r="AI203" s="103">
        <f t="shared" si="0"/>
        <v>0</v>
      </c>
      <c r="AJ203" s="103">
        <f t="shared" si="0"/>
        <v>926.73</v>
      </c>
      <c r="AK203" s="103">
        <f t="shared" ref="AK203:BG203" si="1">SUM(AK11:AK202)</f>
        <v>0</v>
      </c>
      <c r="AL203" s="103">
        <f t="shared" si="1"/>
        <v>0</v>
      </c>
      <c r="AM203" s="103">
        <f t="shared" si="1"/>
        <v>1124.98</v>
      </c>
      <c r="AN203" s="103">
        <f t="shared" si="1"/>
        <v>149.05000000000001</v>
      </c>
      <c r="AO203" s="103">
        <f t="shared" si="1"/>
        <v>2251.96</v>
      </c>
      <c r="AP203" s="103">
        <f t="shared" si="1"/>
        <v>0</v>
      </c>
      <c r="AQ203" s="103">
        <f t="shared" si="1"/>
        <v>449.52</v>
      </c>
      <c r="AR203" s="103">
        <f t="shared" si="1"/>
        <v>0</v>
      </c>
      <c r="AS203" s="103">
        <f t="shared" si="1"/>
        <v>0</v>
      </c>
      <c r="AT203" s="103">
        <f t="shared" si="1"/>
        <v>0</v>
      </c>
      <c r="AU203" s="103">
        <f t="shared" si="1"/>
        <v>1013.41</v>
      </c>
      <c r="AV203" s="103">
        <f t="shared" si="1"/>
        <v>0</v>
      </c>
      <c r="AW203" s="103">
        <f t="shared" si="1"/>
        <v>0</v>
      </c>
      <c r="AX203" s="103">
        <f t="shared" si="1"/>
        <v>0</v>
      </c>
      <c r="AY203" s="103">
        <f t="shared" si="1"/>
        <v>0</v>
      </c>
      <c r="AZ203" s="103">
        <f t="shared" si="1"/>
        <v>40</v>
      </c>
      <c r="BA203" s="103">
        <f t="shared" si="1"/>
        <v>780</v>
      </c>
      <c r="BB203" s="103">
        <f t="shared" si="1"/>
        <v>1062</v>
      </c>
      <c r="BC203" s="103">
        <f t="shared" si="1"/>
        <v>0</v>
      </c>
      <c r="BD203" s="103">
        <f t="shared" si="1"/>
        <v>0</v>
      </c>
      <c r="BE203" s="103">
        <f t="shared" si="1"/>
        <v>0</v>
      </c>
      <c r="BF203" s="103">
        <f t="shared" si="1"/>
        <v>12053.960000000003</v>
      </c>
      <c r="BG203" s="103">
        <f t="shared" si="1"/>
        <v>12322.960000000001</v>
      </c>
      <c r="BH203" s="103">
        <f t="shared" ref="BH203:BK203" si="2">SUM(BH11:BH116)</f>
        <v>0</v>
      </c>
      <c r="BI203" s="103">
        <f t="shared" si="2"/>
        <v>0</v>
      </c>
      <c r="BJ203" s="103">
        <f t="shared" si="2"/>
        <v>0</v>
      </c>
      <c r="BK203" s="103">
        <f t="shared" si="2"/>
        <v>0</v>
      </c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</row>
    <row r="204" spans="1:307" ht="13.5" thickBot="1" x14ac:dyDescent="0.35">
      <c r="A204" s="53"/>
      <c r="B204" s="79" t="s">
        <v>42</v>
      </c>
      <c r="C204" s="12"/>
      <c r="D204" s="89"/>
      <c r="E204" s="98" t="e">
        <f>E38+E39+#REF!+#REF!+#REF!</f>
        <v>#REF!</v>
      </c>
      <c r="F204" s="246">
        <f>F20+F36+F37</f>
        <v>50</v>
      </c>
      <c r="G204" s="246" t="e">
        <f>SUM(#REF!)+#REF!+#REF!</f>
        <v>#REF!</v>
      </c>
      <c r="H204" s="247" t="e">
        <f>H38+#REF!+#REF!+#REF!+#REF!+#REF!+#REF!</f>
        <v>#REF!</v>
      </c>
      <c r="I204" s="104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12"/>
      <c r="W204" s="112"/>
      <c r="X204" s="112"/>
      <c r="Y204" s="112"/>
      <c r="Z204" s="112"/>
      <c r="AA204" s="112"/>
      <c r="AB204" s="112"/>
      <c r="AC204" s="112"/>
      <c r="AD204" s="112"/>
      <c r="AE204" s="112"/>
      <c r="AF204" s="112"/>
      <c r="AG204" s="112"/>
      <c r="AH204" s="112"/>
      <c r="AI204" s="112"/>
      <c r="AJ204" s="112"/>
      <c r="AK204" s="112"/>
      <c r="AL204" s="112"/>
      <c r="AM204" s="112"/>
      <c r="AN204" s="112"/>
      <c r="AO204" s="112"/>
      <c r="AP204" s="112"/>
      <c r="AQ204" s="112"/>
      <c r="AR204" s="112"/>
      <c r="AS204" s="112"/>
      <c r="AT204" s="112"/>
      <c r="AU204" s="112"/>
      <c r="AV204" s="113"/>
      <c r="AW204" s="114"/>
      <c r="AX204" s="114"/>
      <c r="AY204" s="114"/>
      <c r="AZ204" s="114"/>
      <c r="BA204" s="114"/>
      <c r="BB204" s="114"/>
      <c r="BC204" s="114"/>
      <c r="BD204" s="114"/>
      <c r="BE204" s="115"/>
      <c r="BF204" s="60"/>
      <c r="BG204" s="14"/>
      <c r="BH204" s="11"/>
    </row>
    <row r="205" spans="1:307" x14ac:dyDescent="0.3">
      <c r="A205" s="50"/>
      <c r="B205" s="3"/>
      <c r="C205" s="3"/>
      <c r="D205" s="66"/>
      <c r="E205" s="13"/>
      <c r="F205" s="13"/>
      <c r="G205" s="13"/>
      <c r="H205" s="13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1"/>
      <c r="AN205" s="31"/>
      <c r="AO205" s="31"/>
      <c r="AP205" s="31"/>
      <c r="AQ205" s="31"/>
      <c r="AR205" s="31"/>
      <c r="AS205" s="30"/>
      <c r="AT205" s="30"/>
      <c r="AU205" s="30"/>
      <c r="AV205" s="32"/>
      <c r="AW205" s="32"/>
      <c r="AX205" s="32"/>
      <c r="AY205" s="32"/>
      <c r="AZ205" s="32"/>
      <c r="BA205" s="32"/>
      <c r="BB205" s="32"/>
      <c r="BC205" s="32"/>
      <c r="BD205" s="32"/>
      <c r="BE205" s="32"/>
      <c r="BF205" s="61"/>
      <c r="BG205" s="16"/>
      <c r="BH205" s="11"/>
    </row>
    <row r="206" spans="1:307" s="1" customFormat="1" ht="26" x14ac:dyDescent="0.3">
      <c r="A206" s="54"/>
      <c r="B206" s="17"/>
      <c r="C206" s="17"/>
      <c r="D206" s="67"/>
      <c r="E206" s="4"/>
      <c r="F206" s="4"/>
      <c r="G206" s="4"/>
      <c r="H206" s="4"/>
      <c r="I206" s="78"/>
      <c r="J206" s="78">
        <f>SUM(I203:U203)</f>
        <v>12322.96</v>
      </c>
      <c r="K206" s="4"/>
      <c r="L206" s="75"/>
      <c r="M206" s="75"/>
      <c r="N206" s="4"/>
      <c r="O206" s="4"/>
      <c r="P206" s="4"/>
      <c r="Q206" s="4"/>
      <c r="R206" s="4"/>
      <c r="S206" s="4"/>
      <c r="T206" s="4"/>
      <c r="U206" s="4"/>
      <c r="V206" s="38"/>
      <c r="W206" s="18">
        <f>SUM(W203:BE203)</f>
        <v>10599.5</v>
      </c>
      <c r="X206" s="18"/>
      <c r="Y206" s="38"/>
      <c r="Z206" s="38"/>
      <c r="AA206" s="38"/>
      <c r="AB206" s="38"/>
      <c r="AC206" s="38"/>
      <c r="AD206" s="38"/>
      <c r="AE206" s="38"/>
      <c r="AF206" s="38"/>
      <c r="AG206" s="18"/>
      <c r="AH206" s="18"/>
      <c r="AI206" s="63" t="s">
        <v>16</v>
      </c>
      <c r="AJ206" s="18">
        <f>SUM(V203:BE203)</f>
        <v>12053.960000000001</v>
      </c>
      <c r="AK206" s="38"/>
      <c r="AM206" s="39"/>
      <c r="AN206" s="39"/>
      <c r="AO206" s="39"/>
      <c r="AP206" s="39"/>
      <c r="AQ206" s="39"/>
      <c r="AR206" s="39"/>
      <c r="AS206" s="38"/>
      <c r="AT206" s="38"/>
      <c r="AU206" s="38"/>
      <c r="AV206" s="62"/>
      <c r="AW206" s="62"/>
      <c r="AX206" s="62"/>
      <c r="AY206" s="62"/>
      <c r="AZ206" s="62"/>
      <c r="BA206" s="62"/>
      <c r="BB206" s="62"/>
      <c r="BC206" s="62"/>
      <c r="BD206" s="62"/>
      <c r="BE206" s="64"/>
      <c r="BF206" s="61"/>
      <c r="BG206" s="16"/>
      <c r="BH206" s="19"/>
    </row>
    <row r="207" spans="1:307" x14ac:dyDescent="0.3">
      <c r="A207" s="50"/>
      <c r="B207" s="3"/>
      <c r="C207" s="3"/>
      <c r="D207" s="66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1"/>
      <c r="AN207" s="31"/>
      <c r="AO207" s="31"/>
      <c r="AP207" s="31"/>
      <c r="AQ207" s="31"/>
      <c r="AR207" s="31"/>
      <c r="AS207" s="30"/>
      <c r="AT207" s="30"/>
      <c r="AU207" s="30"/>
      <c r="AV207" s="32"/>
      <c r="AW207" s="32"/>
      <c r="AX207" s="32"/>
      <c r="AY207" s="32"/>
      <c r="AZ207" s="32"/>
      <c r="BA207" s="32"/>
      <c r="BB207" s="32"/>
      <c r="BC207" s="32"/>
      <c r="BD207" s="32"/>
      <c r="BE207" s="32"/>
      <c r="BF207" s="61"/>
      <c r="BG207" s="16"/>
      <c r="BH207" s="11"/>
    </row>
    <row r="208" spans="1:307" ht="13.5" thickBot="1" x14ac:dyDescent="0.35">
      <c r="A208" s="55"/>
      <c r="B208" s="56"/>
      <c r="C208" s="56"/>
      <c r="D208" s="68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 s="40"/>
      <c r="AL208" s="40"/>
      <c r="AM208" s="41"/>
      <c r="AN208" s="41"/>
      <c r="AO208" s="41"/>
      <c r="AP208" s="41"/>
      <c r="AQ208" s="41"/>
      <c r="AR208" s="41"/>
      <c r="AS208" s="40"/>
      <c r="AT208" s="40"/>
      <c r="AU208" s="40"/>
      <c r="AV208" s="42"/>
      <c r="AW208" s="42"/>
      <c r="AX208" s="42"/>
      <c r="AY208" s="42"/>
      <c r="AZ208" s="42"/>
      <c r="BA208" s="42"/>
      <c r="BB208" s="42"/>
      <c r="BC208" s="42"/>
      <c r="BD208" s="42"/>
      <c r="BE208" s="42"/>
      <c r="BF208" s="84"/>
      <c r="BG208" s="85"/>
      <c r="BH208" s="11"/>
    </row>
    <row r="209" spans="22:59" x14ac:dyDescent="0.3">
      <c r="BF209" s="44"/>
      <c r="BG209" s="19"/>
    </row>
    <row r="210" spans="22:59" x14ac:dyDescent="0.3">
      <c r="Y210" s="45"/>
      <c r="AS210" s="45"/>
      <c r="AT210" s="45"/>
      <c r="AV210" s="45"/>
      <c r="AW210" s="45"/>
      <c r="AX210" s="45"/>
      <c r="AY210" s="45"/>
      <c r="AZ210" s="45"/>
      <c r="BA210" s="45"/>
      <c r="BB210" s="45"/>
      <c r="BC210" s="45"/>
      <c r="BD210" s="45"/>
      <c r="BE210" s="45"/>
      <c r="BF210" s="19"/>
      <c r="BG210" s="19">
        <f>BG203-BF203</f>
        <v>268.99999999999818</v>
      </c>
    </row>
    <row r="211" spans="22:59" x14ac:dyDescent="0.3"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J211" s="44"/>
      <c r="AK211" s="44"/>
      <c r="AL211" s="44"/>
      <c r="AM211" s="45"/>
      <c r="AN211" s="45"/>
      <c r="AO211" s="45"/>
      <c r="AP211" s="45"/>
      <c r="AQ211" s="45"/>
      <c r="AR211" s="45"/>
      <c r="AS211" s="44"/>
      <c r="AT211" s="44"/>
      <c r="AU211" s="70" t="s">
        <v>40</v>
      </c>
      <c r="AV211" s="70"/>
      <c r="AW211" s="70"/>
      <c r="AX211" s="70"/>
      <c r="AY211" s="70"/>
      <c r="AZ211" s="70"/>
      <c r="BA211" s="70"/>
      <c r="BB211" s="70"/>
      <c r="BC211" s="70"/>
      <c r="BD211" s="70"/>
      <c r="BE211" s="71">
        <f>SUM(BE38:BE116)</f>
        <v>0</v>
      </c>
      <c r="BF211" s="75"/>
      <c r="BG211" s="19"/>
    </row>
    <row r="212" spans="22:59" x14ac:dyDescent="0.3">
      <c r="BE212" s="45"/>
      <c r="BF212" s="44"/>
      <c r="BG212" s="19"/>
    </row>
    <row r="213" spans="22:59" x14ac:dyDescent="0.3">
      <c r="BE213" s="45"/>
      <c r="BF213" s="44"/>
      <c r="BG213" s="19"/>
    </row>
    <row r="214" spans="22:59" x14ac:dyDescent="0.3">
      <c r="BE214" s="45"/>
      <c r="BF214" s="44"/>
      <c r="BG214" s="19"/>
    </row>
    <row r="215" spans="22:59" x14ac:dyDescent="0.3">
      <c r="BF215" s="44"/>
      <c r="BG215" s="19"/>
    </row>
    <row r="216" spans="22:59" x14ac:dyDescent="0.3">
      <c r="BF216" s="44"/>
      <c r="BG216" s="19"/>
    </row>
    <row r="217" spans="22:59" x14ac:dyDescent="0.3">
      <c r="BF217" s="44"/>
      <c r="BG217" s="19"/>
    </row>
    <row r="218" spans="22:59" x14ac:dyDescent="0.3">
      <c r="BF218" s="44"/>
      <c r="BG218" s="19"/>
    </row>
    <row r="219" spans="22:59" x14ac:dyDescent="0.3">
      <c r="BF219" s="44"/>
      <c r="BG219" s="19"/>
    </row>
    <row r="220" spans="22:59" x14ac:dyDescent="0.3">
      <c r="BF220" s="44"/>
      <c r="BG220" s="19"/>
    </row>
    <row r="221" spans="22:59" x14ac:dyDescent="0.3">
      <c r="BF221" s="44"/>
      <c r="BG221" s="19"/>
    </row>
    <row r="222" spans="22:59" x14ac:dyDescent="0.3">
      <c r="BF222" s="44"/>
      <c r="BG222" s="19"/>
    </row>
    <row r="223" spans="22:59" x14ac:dyDescent="0.3">
      <c r="BF223" s="44"/>
      <c r="BG223" s="19"/>
    </row>
    <row r="224" spans="22:59" x14ac:dyDescent="0.3">
      <c r="BF224" s="44"/>
      <c r="BG224" s="19"/>
    </row>
    <row r="225" spans="58:59" x14ac:dyDescent="0.3">
      <c r="BF225" s="44"/>
      <c r="BG225" s="19"/>
    </row>
    <row r="226" spans="58:59" x14ac:dyDescent="0.3">
      <c r="BF226" s="44"/>
      <c r="BG226" s="19"/>
    </row>
    <row r="227" spans="58:59" x14ac:dyDescent="0.3">
      <c r="BF227" s="44"/>
      <c r="BG227" s="19"/>
    </row>
    <row r="228" spans="58:59" x14ac:dyDescent="0.3">
      <c r="BF228" s="44"/>
      <c r="BG228" s="19"/>
    </row>
    <row r="229" spans="58:59" x14ac:dyDescent="0.3">
      <c r="BF229" s="44"/>
      <c r="BG229" s="19"/>
    </row>
    <row r="230" spans="58:59" x14ac:dyDescent="0.3">
      <c r="BF230" s="44"/>
      <c r="BG230" s="19"/>
    </row>
    <row r="231" spans="58:59" x14ac:dyDescent="0.3">
      <c r="BF231" s="44"/>
      <c r="BG231" s="19"/>
    </row>
    <row r="232" spans="58:59" x14ac:dyDescent="0.3">
      <c r="BF232" s="44"/>
      <c r="BG232" s="19"/>
    </row>
    <row r="233" spans="58:59" x14ac:dyDescent="0.3">
      <c r="BF233" s="44"/>
      <c r="BG233" s="19"/>
    </row>
    <row r="234" spans="58:59" x14ac:dyDescent="0.3">
      <c r="BF234" s="44"/>
      <c r="BG234" s="19"/>
    </row>
    <row r="235" spans="58:59" x14ac:dyDescent="0.3">
      <c r="BF235" s="44"/>
      <c r="BG235" s="19"/>
    </row>
    <row r="236" spans="58:59" x14ac:dyDescent="0.3">
      <c r="BF236" s="44"/>
      <c r="BG236" s="19"/>
    </row>
    <row r="237" spans="58:59" x14ac:dyDescent="0.3">
      <c r="BF237" s="44"/>
      <c r="BG237" s="19"/>
    </row>
    <row r="238" spans="58:59" x14ac:dyDescent="0.3">
      <c r="BF238" s="44"/>
      <c r="BG238" s="19"/>
    </row>
    <row r="239" spans="58:59" x14ac:dyDescent="0.3">
      <c r="BF239" s="44"/>
      <c r="BG239" s="19"/>
    </row>
    <row r="240" spans="58:59" x14ac:dyDescent="0.3">
      <c r="BF240" s="44"/>
      <c r="BG240" s="19"/>
    </row>
    <row r="241" spans="58:59" x14ac:dyDescent="0.3">
      <c r="BF241" s="44"/>
      <c r="BG241" s="19"/>
    </row>
    <row r="242" spans="58:59" x14ac:dyDescent="0.3">
      <c r="BF242" s="44"/>
      <c r="BG242" s="19"/>
    </row>
    <row r="243" spans="58:59" x14ac:dyDescent="0.3">
      <c r="BF243" s="44"/>
      <c r="BG243" s="19"/>
    </row>
    <row r="244" spans="58:59" x14ac:dyDescent="0.3">
      <c r="BF244" s="44"/>
      <c r="BG244" s="19"/>
    </row>
    <row r="245" spans="58:59" x14ac:dyDescent="0.3">
      <c r="BF245" s="44"/>
      <c r="BG245" s="19"/>
    </row>
    <row r="246" spans="58:59" x14ac:dyDescent="0.3">
      <c r="BF246" s="44"/>
      <c r="BG246" s="19"/>
    </row>
    <row r="247" spans="58:59" x14ac:dyDescent="0.3">
      <c r="BF247" s="44"/>
      <c r="BG247" s="19"/>
    </row>
    <row r="248" spans="58:59" x14ac:dyDescent="0.3">
      <c r="BF248" s="44"/>
      <c r="BG248" s="19"/>
    </row>
    <row r="249" spans="58:59" x14ac:dyDescent="0.3">
      <c r="BF249" s="44"/>
      <c r="BG249" s="19"/>
    </row>
    <row r="250" spans="58:59" x14ac:dyDescent="0.3">
      <c r="BF250" s="44"/>
      <c r="BG250" s="19"/>
    </row>
    <row r="251" spans="58:59" x14ac:dyDescent="0.3">
      <c r="BF251" s="44"/>
      <c r="BG251" s="19"/>
    </row>
    <row r="252" spans="58:59" x14ac:dyDescent="0.3">
      <c r="BF252" s="44"/>
      <c r="BG252" s="19"/>
    </row>
    <row r="253" spans="58:59" x14ac:dyDescent="0.3">
      <c r="BF253" s="44"/>
      <c r="BG253" s="19"/>
    </row>
    <row r="254" spans="58:59" x14ac:dyDescent="0.3">
      <c r="BF254" s="44"/>
      <c r="BG254" s="19"/>
    </row>
    <row r="255" spans="58:59" x14ac:dyDescent="0.3">
      <c r="BF255" s="44"/>
      <c r="BG255" s="19"/>
    </row>
    <row r="256" spans="58:59" x14ac:dyDescent="0.3">
      <c r="BF256" s="44"/>
      <c r="BG256" s="19"/>
    </row>
    <row r="257" spans="58:59" x14ac:dyDescent="0.3">
      <c r="BF257" s="44"/>
      <c r="BG257" s="19"/>
    </row>
    <row r="258" spans="58:59" x14ac:dyDescent="0.3">
      <c r="BF258" s="44"/>
      <c r="BG258" s="19"/>
    </row>
    <row r="259" spans="58:59" x14ac:dyDescent="0.3">
      <c r="BF259" s="44"/>
      <c r="BG259" s="19"/>
    </row>
    <row r="260" spans="58:59" x14ac:dyDescent="0.3">
      <c r="BF260" s="44"/>
      <c r="BG260" s="19"/>
    </row>
    <row r="261" spans="58:59" x14ac:dyDescent="0.3">
      <c r="BF261" s="44"/>
      <c r="BG261" s="19"/>
    </row>
    <row r="262" spans="58:59" x14ac:dyDescent="0.3">
      <c r="BF262" s="44"/>
      <c r="BG262" s="19"/>
    </row>
    <row r="263" spans="58:59" x14ac:dyDescent="0.3">
      <c r="BF263" s="44"/>
      <c r="BG263" s="19"/>
    </row>
    <row r="264" spans="58:59" x14ac:dyDescent="0.3">
      <c r="BF264" s="44"/>
      <c r="BG264" s="19"/>
    </row>
    <row r="265" spans="58:59" x14ac:dyDescent="0.3">
      <c r="BF265" s="44"/>
      <c r="BG265" s="19"/>
    </row>
    <row r="266" spans="58:59" x14ac:dyDescent="0.3">
      <c r="BF266" s="44"/>
      <c r="BG266" s="19"/>
    </row>
    <row r="267" spans="58:59" x14ac:dyDescent="0.3">
      <c r="BF267" s="44"/>
      <c r="BG267" s="19"/>
    </row>
    <row r="268" spans="58:59" x14ac:dyDescent="0.3">
      <c r="BF268" s="44"/>
      <c r="BG268" s="19"/>
    </row>
    <row r="269" spans="58:59" x14ac:dyDescent="0.3">
      <c r="BF269" s="44"/>
      <c r="BG269" s="19"/>
    </row>
    <row r="270" spans="58:59" x14ac:dyDescent="0.3">
      <c r="BF270" s="44"/>
      <c r="BG270" s="19"/>
    </row>
    <row r="271" spans="58:59" x14ac:dyDescent="0.3">
      <c r="BF271" s="44"/>
      <c r="BG271" s="19"/>
    </row>
    <row r="272" spans="58:59" x14ac:dyDescent="0.3">
      <c r="BF272" s="44"/>
      <c r="BG272" s="19"/>
    </row>
    <row r="273" spans="58:59" x14ac:dyDescent="0.3">
      <c r="BF273" s="44"/>
      <c r="BG273" s="19"/>
    </row>
    <row r="274" spans="58:59" x14ac:dyDescent="0.3">
      <c r="BF274" s="44"/>
      <c r="BG274" s="19"/>
    </row>
    <row r="275" spans="58:59" x14ac:dyDescent="0.3">
      <c r="BF275" s="44"/>
      <c r="BG275" s="19"/>
    </row>
    <row r="276" spans="58:59" x14ac:dyDescent="0.3">
      <c r="BF276" s="44"/>
      <c r="BG276" s="19"/>
    </row>
    <row r="277" spans="58:59" x14ac:dyDescent="0.3">
      <c r="BF277" s="44"/>
      <c r="BG277" s="19"/>
    </row>
    <row r="278" spans="58:59" x14ac:dyDescent="0.3">
      <c r="BF278" s="44"/>
      <c r="BG278" s="19"/>
    </row>
    <row r="279" spans="58:59" x14ac:dyDescent="0.3">
      <c r="BF279" s="44"/>
      <c r="BG279" s="19"/>
    </row>
    <row r="280" spans="58:59" x14ac:dyDescent="0.3">
      <c r="BF280" s="44"/>
      <c r="BG280" s="19"/>
    </row>
    <row r="281" spans="58:59" x14ac:dyDescent="0.3">
      <c r="BF281" s="44"/>
      <c r="BG281" s="19"/>
    </row>
    <row r="282" spans="58:59" x14ac:dyDescent="0.3">
      <c r="BF282" s="44"/>
      <c r="BG282" s="19"/>
    </row>
    <row r="283" spans="58:59" x14ac:dyDescent="0.3">
      <c r="BF283" s="44"/>
      <c r="BG283" s="19"/>
    </row>
    <row r="284" spans="58:59" x14ac:dyDescent="0.3">
      <c r="BF284" s="44"/>
      <c r="BG284" s="19"/>
    </row>
    <row r="285" spans="58:59" x14ac:dyDescent="0.3">
      <c r="BF285" s="44"/>
      <c r="BG285" s="19"/>
    </row>
    <row r="286" spans="58:59" x14ac:dyDescent="0.3">
      <c r="BF286" s="44"/>
      <c r="BG286" s="19"/>
    </row>
    <row r="287" spans="58:59" x14ac:dyDescent="0.3">
      <c r="BF287" s="44"/>
      <c r="BG287" s="19"/>
    </row>
    <row r="288" spans="58:59" x14ac:dyDescent="0.3">
      <c r="BF288" s="44"/>
      <c r="BG288" s="19"/>
    </row>
    <row r="289" spans="58:59" x14ac:dyDescent="0.3">
      <c r="BF289" s="44"/>
      <c r="BG289" s="19"/>
    </row>
    <row r="290" spans="58:59" x14ac:dyDescent="0.3">
      <c r="BF290" s="44"/>
      <c r="BG290" s="19"/>
    </row>
    <row r="291" spans="58:59" x14ac:dyDescent="0.3">
      <c r="BF291" s="46"/>
      <c r="BG291" s="21"/>
    </row>
    <row r="292" spans="58:59" x14ac:dyDescent="0.3">
      <c r="BF292" s="46"/>
      <c r="BG292" s="21"/>
    </row>
    <row r="293" spans="58:59" x14ac:dyDescent="0.3">
      <c r="BF293" s="46"/>
      <c r="BG293" s="21"/>
    </row>
    <row r="294" spans="58:59" x14ac:dyDescent="0.3">
      <c r="BF294" s="46"/>
      <c r="BG294" s="21"/>
    </row>
    <row r="295" spans="58:59" x14ac:dyDescent="0.3">
      <c r="BF295" s="46"/>
      <c r="BG295" s="21"/>
    </row>
    <row r="296" spans="58:59" x14ac:dyDescent="0.3">
      <c r="BF296" s="46"/>
      <c r="BG296" s="21"/>
    </row>
    <row r="297" spans="58:59" x14ac:dyDescent="0.3">
      <c r="BF297" s="46"/>
      <c r="BG297" s="21"/>
    </row>
    <row r="298" spans="58:59" x14ac:dyDescent="0.3">
      <c r="BF298" s="46"/>
      <c r="BG298" s="21"/>
    </row>
    <row r="299" spans="58:59" x14ac:dyDescent="0.3">
      <c r="BF299" s="46"/>
      <c r="BG299" s="21"/>
    </row>
    <row r="300" spans="58:59" x14ac:dyDescent="0.3">
      <c r="BF300" s="46"/>
      <c r="BG300" s="21"/>
    </row>
    <row r="301" spans="58:59" x14ac:dyDescent="0.3">
      <c r="BF301" s="46"/>
      <c r="BG301" s="21"/>
    </row>
    <row r="302" spans="58:59" x14ac:dyDescent="0.3">
      <c r="BF302" s="46"/>
      <c r="BG302" s="21"/>
    </row>
    <row r="303" spans="58:59" x14ac:dyDescent="0.3">
      <c r="BF303" s="46"/>
      <c r="BG303" s="21"/>
    </row>
    <row r="304" spans="58:59" x14ac:dyDescent="0.3">
      <c r="BF304" s="46"/>
      <c r="BG304" s="21"/>
    </row>
    <row r="305" spans="58:59" x14ac:dyDescent="0.3">
      <c r="BF305" s="46"/>
      <c r="BG305" s="21"/>
    </row>
    <row r="306" spans="58:59" x14ac:dyDescent="0.3">
      <c r="BF306" s="46"/>
      <c r="BG306" s="21"/>
    </row>
    <row r="307" spans="58:59" x14ac:dyDescent="0.3">
      <c r="BF307" s="46"/>
      <c r="BG307" s="21"/>
    </row>
    <row r="308" spans="58:59" x14ac:dyDescent="0.3">
      <c r="BF308" s="46"/>
      <c r="BG308" s="21"/>
    </row>
    <row r="309" spans="58:59" x14ac:dyDescent="0.3">
      <c r="BF309" s="46"/>
      <c r="BG309" s="21"/>
    </row>
    <row r="310" spans="58:59" x14ac:dyDescent="0.3">
      <c r="BF310" s="46"/>
      <c r="BG310" s="21"/>
    </row>
    <row r="311" spans="58:59" x14ac:dyDescent="0.3">
      <c r="BF311" s="46"/>
      <c r="BG311" s="21"/>
    </row>
    <row r="312" spans="58:59" x14ac:dyDescent="0.3">
      <c r="BF312" s="46"/>
      <c r="BG312" s="21"/>
    </row>
    <row r="313" spans="58:59" x14ac:dyDescent="0.3">
      <c r="BF313" s="46"/>
      <c r="BG313" s="21"/>
    </row>
    <row r="314" spans="58:59" x14ac:dyDescent="0.3">
      <c r="BF314" s="46"/>
      <c r="BG314" s="21"/>
    </row>
    <row r="315" spans="58:59" x14ac:dyDescent="0.3">
      <c r="BF315" s="46"/>
      <c r="BG315" s="21"/>
    </row>
    <row r="316" spans="58:59" x14ac:dyDescent="0.3">
      <c r="BF316" s="46"/>
      <c r="BG316" s="21"/>
    </row>
    <row r="317" spans="58:59" x14ac:dyDescent="0.3">
      <c r="BF317" s="46"/>
      <c r="BG317" s="21"/>
    </row>
    <row r="318" spans="58:59" x14ac:dyDescent="0.3">
      <c r="BF318" s="46"/>
      <c r="BG318" s="21"/>
    </row>
    <row r="319" spans="58:59" x14ac:dyDescent="0.3">
      <c r="BF319" s="46"/>
      <c r="BG319" s="21"/>
    </row>
    <row r="320" spans="58:59" x14ac:dyDescent="0.3">
      <c r="BF320" s="46"/>
      <c r="BG320" s="21"/>
    </row>
    <row r="321" spans="58:59" x14ac:dyDescent="0.3">
      <c r="BF321" s="46"/>
      <c r="BG321" s="21"/>
    </row>
    <row r="322" spans="58:59" x14ac:dyDescent="0.3">
      <c r="BF322" s="46"/>
      <c r="BG322" s="21"/>
    </row>
    <row r="323" spans="58:59" x14ac:dyDescent="0.3">
      <c r="BF323" s="46"/>
      <c r="BG323" s="21"/>
    </row>
    <row r="324" spans="58:59" x14ac:dyDescent="0.3">
      <c r="BF324" s="46"/>
      <c r="BG324" s="21"/>
    </row>
  </sheetData>
  <autoFilter ref="A4:BH116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B28" zoomScaleNormal="100" workbookViewId="0">
      <selection activeCell="H30" sqref="H30"/>
    </sheetView>
  </sheetViews>
  <sheetFormatPr defaultColWidth="9.1796875" defaultRowHeight="11.5" x14ac:dyDescent="0.25"/>
  <cols>
    <col min="1" max="1" width="9.1796875" style="188"/>
    <col min="2" max="2" width="29.453125" style="188" customWidth="1"/>
    <col min="3" max="3" width="17.81640625" style="188" customWidth="1"/>
    <col min="4" max="4" width="17" style="188" customWidth="1"/>
    <col min="5" max="5" width="18.26953125" style="188" customWidth="1"/>
    <col min="6" max="6" width="17.7265625" style="244" customWidth="1"/>
    <col min="7" max="7" width="18.54296875" style="188" customWidth="1"/>
    <col min="8" max="8" width="17.54296875" style="188" customWidth="1"/>
    <col min="9" max="9" width="17.7265625" style="188" customWidth="1"/>
    <col min="10" max="10" width="17.54296875" style="188" customWidth="1"/>
    <col min="11" max="11" width="16.81640625" style="188" customWidth="1"/>
    <col min="12" max="12" width="17" style="188" customWidth="1"/>
    <col min="13" max="13" width="17.54296875" style="188" customWidth="1"/>
    <col min="14" max="14" width="17.453125" style="188" customWidth="1"/>
    <col min="15" max="15" width="18.26953125" style="188" customWidth="1"/>
    <col min="16" max="29" width="13.26953125" style="188" customWidth="1"/>
    <col min="30" max="16384" width="9.1796875" style="188"/>
  </cols>
  <sheetData>
    <row r="1" spans="1:19" x14ac:dyDescent="0.25">
      <c r="F1" s="188"/>
    </row>
    <row r="2" spans="1:19" x14ac:dyDescent="0.25">
      <c r="F2" s="188"/>
    </row>
    <row r="3" spans="1:19" x14ac:dyDescent="0.25">
      <c r="F3" s="188"/>
    </row>
    <row r="4" spans="1:19" x14ac:dyDescent="0.25">
      <c r="F4" s="188"/>
    </row>
    <row r="5" spans="1:19" x14ac:dyDescent="0.25">
      <c r="B5" s="189" t="s">
        <v>134</v>
      </c>
      <c r="F5" s="188"/>
    </row>
    <row r="6" spans="1:19" x14ac:dyDescent="0.25">
      <c r="F6" s="188"/>
      <c r="I6" s="190"/>
    </row>
    <row r="7" spans="1:19" s="189" customFormat="1" ht="15.75" customHeight="1" x14ac:dyDescent="0.25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5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5">
      <c r="B9" s="312" t="s">
        <v>57</v>
      </c>
      <c r="C9" s="200">
        <v>6099.06</v>
      </c>
      <c r="D9" s="313">
        <v>12116.01</v>
      </c>
      <c r="E9" s="313">
        <v>8125.28</v>
      </c>
      <c r="F9" s="313">
        <v>3230.14</v>
      </c>
      <c r="G9" s="309">
        <v>2154.52</v>
      </c>
      <c r="H9" s="309">
        <v>442.39</v>
      </c>
      <c r="I9" s="309">
        <v>5081.54</v>
      </c>
      <c r="J9" s="309"/>
      <c r="K9" s="309"/>
      <c r="L9" s="309"/>
      <c r="M9" s="309"/>
      <c r="N9" s="309"/>
      <c r="O9" s="309"/>
      <c r="Q9" s="189"/>
    </row>
    <row r="10" spans="1:19" s="196" customFormat="1" ht="15.75" customHeight="1" x14ac:dyDescent="0.25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>
        <v>73198.87</v>
      </c>
      <c r="G10" s="200">
        <v>73199.509999999995</v>
      </c>
      <c r="H10" s="200">
        <v>73201.94</v>
      </c>
      <c r="I10" s="200">
        <v>73205.05</v>
      </c>
      <c r="J10" s="200"/>
      <c r="K10" s="200"/>
      <c r="L10" s="200"/>
      <c r="M10" s="200"/>
      <c r="N10" s="200"/>
      <c r="O10" s="310"/>
      <c r="Q10" s="189"/>
    </row>
    <row r="11" spans="1:19" s="196" customFormat="1" ht="15.75" customHeight="1" x14ac:dyDescent="0.25">
      <c r="B11" s="201" t="s">
        <v>59</v>
      </c>
      <c r="C11" s="197">
        <v>6203.29</v>
      </c>
      <c r="D11" s="199">
        <v>6178.29</v>
      </c>
      <c r="E11" s="199">
        <v>5943.29</v>
      </c>
      <c r="F11" s="199">
        <v>5818.29</v>
      </c>
      <c r="G11" s="200">
        <v>5788.29</v>
      </c>
      <c r="H11" s="200">
        <v>5593.29</v>
      </c>
      <c r="I11" s="200">
        <v>5523.29</v>
      </c>
      <c r="J11" s="200"/>
      <c r="K11" s="200"/>
      <c r="L11" s="200"/>
      <c r="M11" s="200"/>
      <c r="N11" s="200"/>
      <c r="O11" s="310"/>
      <c r="Q11" s="189"/>
    </row>
    <row r="12" spans="1:19" s="196" customFormat="1" ht="15.75" customHeight="1" thickBot="1" x14ac:dyDescent="0.3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>
        <v>2.1800000000000002</v>
      </c>
      <c r="G12" s="200">
        <v>2.1800000000000002</v>
      </c>
      <c r="H12" s="200">
        <v>2.1800000000000002</v>
      </c>
      <c r="I12" s="200">
        <v>2.1800000000000002</v>
      </c>
      <c r="J12" s="200"/>
      <c r="K12" s="200"/>
      <c r="L12" s="200"/>
      <c r="M12" s="200"/>
      <c r="N12" s="200"/>
      <c r="O12" s="311"/>
      <c r="Q12" s="189"/>
    </row>
    <row r="13" spans="1:19" s="189" customFormat="1" ht="15.75" customHeight="1" thickBot="1" x14ac:dyDescent="0.3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82249.479999999981</v>
      </c>
      <c r="G13" s="203">
        <f t="shared" si="1"/>
        <v>81144.499999999985</v>
      </c>
      <c r="H13" s="203">
        <f t="shared" si="1"/>
        <v>79239.799999999988</v>
      </c>
      <c r="I13" s="203">
        <f t="shared" si="1"/>
        <v>83812.059999999983</v>
      </c>
      <c r="J13" s="203">
        <f t="shared" si="1"/>
        <v>0</v>
      </c>
      <c r="K13" s="203">
        <f t="shared" si="1"/>
        <v>0</v>
      </c>
      <c r="L13" s="203">
        <f t="shared" si="1"/>
        <v>0</v>
      </c>
      <c r="M13" s="203">
        <f t="shared" si="1"/>
        <v>0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5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5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5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-5019.5200000000041</v>
      </c>
      <c r="G16" s="212">
        <f t="shared" si="2"/>
        <v>-1104.9799999999959</v>
      </c>
      <c r="H16" s="212">
        <f t="shared" si="2"/>
        <v>-1904.6999999999971</v>
      </c>
      <c r="I16" s="212">
        <f>I13-H13</f>
        <v>4572.2599999999948</v>
      </c>
      <c r="J16" s="212">
        <f>J13-I13</f>
        <v>-83812.059999999983</v>
      </c>
      <c r="K16" s="212">
        <f>K13-J13</f>
        <v>0</v>
      </c>
      <c r="L16" s="212">
        <f t="shared" si="2"/>
        <v>0</v>
      </c>
      <c r="M16" s="212">
        <f t="shared" si="2"/>
        <v>0</v>
      </c>
      <c r="N16" s="212">
        <f t="shared" si="2"/>
        <v>0</v>
      </c>
      <c r="O16" s="212">
        <f t="shared" si="2"/>
        <v>0</v>
      </c>
    </row>
    <row r="17" spans="2:18" ht="15.75" customHeight="1" x14ac:dyDescent="0.25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3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5">
      <c r="B19" s="217" t="s">
        <v>6</v>
      </c>
      <c r="C19" s="218">
        <v>52294.080000000002</v>
      </c>
      <c r="D19" s="218">
        <f>receiptsandpayment!BG21</f>
        <v>6688.1</v>
      </c>
      <c r="E19" s="218">
        <f>receiptsandpayment!BG40</f>
        <v>0.56000000000000005</v>
      </c>
      <c r="F19" s="218">
        <f>receiptsandpayment!BG68</f>
        <v>0.62</v>
      </c>
      <c r="G19" s="218">
        <f>receiptsandpayment!BG77</f>
        <v>80.64</v>
      </c>
      <c r="H19" s="218">
        <f>receiptsandpayment!BG89</f>
        <v>42.43</v>
      </c>
      <c r="I19" s="218">
        <f>receiptsandpayment!BG106</f>
        <v>5510.61</v>
      </c>
      <c r="J19" s="218">
        <f>receiptsandpayment!BG121</f>
        <v>0</v>
      </c>
      <c r="K19" s="218">
        <f>receiptsandpayment!BG146</f>
        <v>0</v>
      </c>
      <c r="L19" s="218">
        <f>receiptsandpayment!BG156</f>
        <v>0</v>
      </c>
      <c r="M19" s="218">
        <f>receiptsandpayment!BG177</f>
        <v>0</v>
      </c>
      <c r="N19" s="218">
        <f>receiptsandpayment!BG188</f>
        <v>0</v>
      </c>
      <c r="O19" s="218">
        <f>receiptsandpayment!BG201</f>
        <v>0</v>
      </c>
      <c r="P19" s="211"/>
    </row>
    <row r="20" spans="2:18" s="196" customFormat="1" ht="15.75" customHeight="1" x14ac:dyDescent="0.25">
      <c r="B20" s="219" t="s">
        <v>7</v>
      </c>
      <c r="C20" s="220">
        <v>4301.1499999999996</v>
      </c>
      <c r="D20" s="221">
        <f>receiptsandpayment!BF21</f>
        <v>855.87</v>
      </c>
      <c r="E20" s="221">
        <f>receiptsandpayment!BF40</f>
        <v>4257.59</v>
      </c>
      <c r="F20" s="221">
        <f>receiptsandpayment!BF68</f>
        <v>3892.3500000000004</v>
      </c>
      <c r="G20" s="221">
        <f>receiptsandpayment!BF77</f>
        <v>889.16000000000008</v>
      </c>
      <c r="H20" s="221">
        <f>receiptsandpayment!BF89</f>
        <v>1615.3700000000001</v>
      </c>
      <c r="I20" s="221">
        <f>receiptsandpayment!BF106</f>
        <v>543.61999999999989</v>
      </c>
      <c r="J20" s="221">
        <f>receiptsandpayment!BF121</f>
        <v>0</v>
      </c>
      <c r="K20" s="221">
        <f>receiptsandpayment!BF146</f>
        <v>0</v>
      </c>
      <c r="L20" s="221">
        <f>receiptsandpayment!BF156</f>
        <v>0</v>
      </c>
      <c r="M20" s="221">
        <f>receiptsandpayment!BF177</f>
        <v>0</v>
      </c>
      <c r="N20" s="221">
        <f>receiptsandpayment!BF188</f>
        <v>0</v>
      </c>
      <c r="O20" s="220">
        <f>receiptsandpayment!BF201</f>
        <v>0</v>
      </c>
      <c r="P20" s="211"/>
    </row>
    <row r="21" spans="2:18" s="189" customFormat="1" ht="15.75" customHeight="1" thickBot="1" x14ac:dyDescent="0.3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-3891.7300000000005</v>
      </c>
      <c r="G21" s="223">
        <f t="shared" si="4"/>
        <v>-808.5200000000001</v>
      </c>
      <c r="H21" s="223">
        <f t="shared" si="4"/>
        <v>-1572.94</v>
      </c>
      <c r="I21" s="223">
        <f t="shared" si="4"/>
        <v>4966.99</v>
      </c>
      <c r="J21" s="223">
        <f t="shared" si="4"/>
        <v>0</v>
      </c>
      <c r="K21" s="223">
        <f t="shared" si="4"/>
        <v>0</v>
      </c>
      <c r="L21" s="223">
        <f t="shared" si="4"/>
        <v>0</v>
      </c>
      <c r="M21" s="223">
        <f t="shared" si="4"/>
        <v>0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5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5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5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5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-1127.7900000000036</v>
      </c>
      <c r="G25" s="230">
        <f t="shared" si="6"/>
        <v>-296.45999999999583</v>
      </c>
      <c r="H25" s="230">
        <f t="shared" si="6"/>
        <v>-331.75999999999704</v>
      </c>
      <c r="I25" s="230">
        <f t="shared" si="6"/>
        <v>-394.73000000000502</v>
      </c>
      <c r="J25" s="230">
        <f t="shared" si="6"/>
        <v>-83812.059999999983</v>
      </c>
      <c r="K25" s="230">
        <f t="shared" si="6"/>
        <v>0</v>
      </c>
      <c r="L25" s="230">
        <f t="shared" si="6"/>
        <v>0</v>
      </c>
      <c r="M25" s="230">
        <f t="shared" si="6"/>
        <v>0</v>
      </c>
      <c r="N25" s="230">
        <f t="shared" si="6"/>
        <v>0</v>
      </c>
      <c r="O25" s="230">
        <f t="shared" si="6"/>
        <v>0</v>
      </c>
    </row>
    <row r="26" spans="2:18" ht="15.75" customHeight="1" x14ac:dyDescent="0.25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5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5">
      <c r="B28" s="191" t="s">
        <v>145</v>
      </c>
      <c r="C28" s="250" t="s">
        <v>187</v>
      </c>
      <c r="D28" s="245" t="s">
        <v>219</v>
      </c>
      <c r="E28" s="245" t="s">
        <v>236</v>
      </c>
      <c r="F28" s="245" t="s">
        <v>264</v>
      </c>
      <c r="G28" s="245" t="s">
        <v>269</v>
      </c>
      <c r="H28" s="245" t="s">
        <v>276</v>
      </c>
      <c r="I28" s="245" t="s">
        <v>295</v>
      </c>
      <c r="J28" s="245"/>
      <c r="K28" s="248"/>
      <c r="L28" s="250"/>
      <c r="M28" s="250"/>
      <c r="N28" s="250"/>
      <c r="O28" s="250"/>
    </row>
    <row r="29" spans="2:18" s="204" customFormat="1" ht="15" customHeight="1" x14ac:dyDescent="0.25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>
        <v>2543.41</v>
      </c>
      <c r="G29" s="232">
        <v>1185.6199999999999</v>
      </c>
      <c r="H29" s="232">
        <v>574.16</v>
      </c>
      <c r="I29" s="232">
        <v>646.20000000000005</v>
      </c>
      <c r="J29" s="232"/>
      <c r="K29" s="233"/>
      <c r="L29" s="233"/>
      <c r="M29" s="234"/>
      <c r="N29" s="234"/>
      <c r="O29" s="232"/>
    </row>
    <row r="30" spans="2:18" ht="111" customHeight="1" x14ac:dyDescent="0.25">
      <c r="B30" s="191" t="s">
        <v>146</v>
      </c>
      <c r="C30" s="258" t="s">
        <v>268</v>
      </c>
      <c r="D30" s="258" t="s">
        <v>263</v>
      </c>
      <c r="E30" s="245" t="s">
        <v>237</v>
      </c>
      <c r="F30" s="258" t="s">
        <v>279</v>
      </c>
      <c r="G30" s="245" t="s">
        <v>294</v>
      </c>
      <c r="H30" s="258" t="s">
        <v>293</v>
      </c>
      <c r="I30" s="258" t="s">
        <v>296</v>
      </c>
      <c r="J30" s="260"/>
      <c r="K30" s="250"/>
      <c r="L30" s="250"/>
      <c r="M30" s="250"/>
      <c r="N30" s="250"/>
      <c r="O30" s="258"/>
      <c r="P30" s="211"/>
      <c r="R30" s="211"/>
    </row>
    <row r="31" spans="2:18" s="204" customFormat="1" ht="15.75" customHeight="1" x14ac:dyDescent="0.25">
      <c r="B31" s="232" t="s">
        <v>2</v>
      </c>
      <c r="C31" s="232">
        <v>2301.15</v>
      </c>
      <c r="D31" s="204">
        <v>406.35</v>
      </c>
      <c r="E31" s="232">
        <v>2332.81</v>
      </c>
      <c r="F31" s="232">
        <v>1435.62</v>
      </c>
      <c r="G31" s="232">
        <v>889.16</v>
      </c>
      <c r="H31" s="232">
        <v>242.4</v>
      </c>
      <c r="I31" s="232">
        <v>251.47</v>
      </c>
      <c r="J31" s="233"/>
      <c r="K31" s="233"/>
      <c r="L31" s="234"/>
      <c r="M31" s="234"/>
      <c r="N31" s="232"/>
      <c r="O31" s="232"/>
    </row>
    <row r="32" spans="2:18" s="237" customFormat="1" ht="23" x14ac:dyDescent="0.25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-1107.79</v>
      </c>
      <c r="G32" s="236">
        <f t="shared" si="7"/>
        <v>-296.45999999999992</v>
      </c>
      <c r="H32" s="236">
        <f t="shared" si="7"/>
        <v>-331.76</v>
      </c>
      <c r="I32" s="236">
        <f t="shared" si="7"/>
        <v>-394.73</v>
      </c>
      <c r="J32" s="236">
        <f>J31-J29</f>
        <v>0</v>
      </c>
      <c r="K32" s="236">
        <f>K31-K29</f>
        <v>0</v>
      </c>
      <c r="L32" s="236">
        <f>L31-L29</f>
        <v>0</v>
      </c>
      <c r="M32" s="236">
        <f>M31-M29</f>
        <v>0</v>
      </c>
      <c r="N32" s="236">
        <f t="shared" si="7"/>
        <v>0</v>
      </c>
      <c r="O32" s="236">
        <f>O31-O29</f>
        <v>0</v>
      </c>
    </row>
    <row r="33" spans="3:15" ht="15.75" customHeight="1" x14ac:dyDescent="0.25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5" x14ac:dyDescent="0.25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5" x14ac:dyDescent="0.25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5" x14ac:dyDescent="0.25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5" x14ac:dyDescent="0.25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5" x14ac:dyDescent="0.25">
      <c r="D38" s="239"/>
      <c r="E38" s="241"/>
      <c r="F38" s="241"/>
      <c r="G38" s="240"/>
      <c r="J38" s="240"/>
    </row>
    <row r="39" spans="3:15" ht="12.5" x14ac:dyDescent="0.25">
      <c r="D39" s="239"/>
      <c r="E39" s="240"/>
      <c r="F39" s="241"/>
      <c r="G39" s="240"/>
      <c r="J39" s="240"/>
    </row>
    <row r="40" spans="3:15" ht="12.5" x14ac:dyDescent="0.25">
      <c r="D40" s="239"/>
      <c r="E40" s="240"/>
      <c r="F40" s="241"/>
      <c r="G40" s="240"/>
    </row>
    <row r="41" spans="3:15" ht="12.5" x14ac:dyDescent="0.25">
      <c r="F41" s="241"/>
      <c r="G41" s="240"/>
    </row>
    <row r="42" spans="3:15" ht="12.5" x14ac:dyDescent="0.25">
      <c r="F42" s="241"/>
      <c r="G42" s="240"/>
    </row>
    <row r="43" spans="3:15" ht="12.5" x14ac:dyDescent="0.25">
      <c r="F43" s="241"/>
      <c r="G43" s="240"/>
    </row>
    <row r="44" spans="3:15" ht="12.5" x14ac:dyDescent="0.25">
      <c r="F44" s="241"/>
      <c r="G44" s="240"/>
    </row>
    <row r="45" spans="3:15" ht="12.5" x14ac:dyDescent="0.25">
      <c r="F45" s="241"/>
      <c r="G45" s="240"/>
    </row>
    <row r="46" spans="3:15" ht="12.5" x14ac:dyDescent="0.25">
      <c r="F46" s="241"/>
      <c r="G46" s="240"/>
    </row>
    <row r="47" spans="3:15" x14ac:dyDescent="0.25">
      <c r="F47" s="188"/>
    </row>
    <row r="48" spans="3:15" x14ac:dyDescent="0.25">
      <c r="F48" s="188"/>
    </row>
    <row r="49" spans="6:6" x14ac:dyDescent="0.25">
      <c r="F49" s="188"/>
    </row>
    <row r="50" spans="6:6" x14ac:dyDescent="0.25">
      <c r="F50" s="188"/>
    </row>
    <row r="51" spans="6:6" x14ac:dyDescent="0.25">
      <c r="F51" s="188"/>
    </row>
    <row r="52" spans="6:6" x14ac:dyDescent="0.25">
      <c r="F52" s="188"/>
    </row>
    <row r="53" spans="6:6" x14ac:dyDescent="0.25">
      <c r="F53" s="188"/>
    </row>
    <row r="54" spans="6:6" x14ac:dyDescent="0.25">
      <c r="F54" s="188"/>
    </row>
    <row r="55" spans="6:6" x14ac:dyDescent="0.25">
      <c r="F55" s="188"/>
    </row>
    <row r="56" spans="6:6" x14ac:dyDescent="0.25">
      <c r="F56" s="188"/>
    </row>
    <row r="57" spans="6:6" x14ac:dyDescent="0.25">
      <c r="F57" s="188"/>
    </row>
    <row r="58" spans="6:6" x14ac:dyDescent="0.25">
      <c r="F58" s="188"/>
    </row>
    <row r="59" spans="6:6" x14ac:dyDescent="0.25">
      <c r="F59" s="188"/>
    </row>
    <row r="60" spans="6:6" x14ac:dyDescent="0.25">
      <c r="F60" s="188"/>
    </row>
    <row r="61" spans="6:6" x14ac:dyDescent="0.25">
      <c r="F61" s="188"/>
    </row>
    <row r="62" spans="6:6" x14ac:dyDescent="0.25">
      <c r="F62" s="188"/>
    </row>
    <row r="63" spans="6:6" x14ac:dyDescent="0.25">
      <c r="F63" s="188"/>
    </row>
    <row r="64" spans="6:6" x14ac:dyDescent="0.25">
      <c r="F64" s="188"/>
    </row>
    <row r="65" spans="6:6" x14ac:dyDescent="0.25">
      <c r="F65" s="188"/>
    </row>
    <row r="66" spans="6:6" x14ac:dyDescent="0.25">
      <c r="F66" s="188"/>
    </row>
    <row r="67" spans="6:6" x14ac:dyDescent="0.25">
      <c r="F67" s="188"/>
    </row>
    <row r="68" spans="6:6" x14ac:dyDescent="0.25">
      <c r="F68" s="188"/>
    </row>
    <row r="69" spans="6:6" x14ac:dyDescent="0.25">
      <c r="F69" s="188"/>
    </row>
    <row r="70" spans="6:6" x14ac:dyDescent="0.25">
      <c r="F70" s="188"/>
    </row>
    <row r="71" spans="6:6" x14ac:dyDescent="0.25">
      <c r="F71" s="188"/>
    </row>
    <row r="72" spans="6:6" x14ac:dyDescent="0.25">
      <c r="F72" s="188"/>
    </row>
    <row r="73" spans="6:6" x14ac:dyDescent="0.25">
      <c r="F73" s="188"/>
    </row>
    <row r="74" spans="6:6" x14ac:dyDescent="0.25">
      <c r="F74" s="188"/>
    </row>
    <row r="75" spans="6:6" x14ac:dyDescent="0.25">
      <c r="F75" s="188"/>
    </row>
    <row r="76" spans="6:6" x14ac:dyDescent="0.25">
      <c r="F76" s="188"/>
    </row>
    <row r="77" spans="6:6" x14ac:dyDescent="0.25">
      <c r="F77" s="188"/>
    </row>
    <row r="78" spans="6:6" x14ac:dyDescent="0.25">
      <c r="F78" s="188"/>
    </row>
    <row r="79" spans="6:6" x14ac:dyDescent="0.25">
      <c r="F79" s="188"/>
    </row>
    <row r="80" spans="6:6" x14ac:dyDescent="0.25">
      <c r="F80" s="188"/>
    </row>
    <row r="81" spans="6:6" x14ac:dyDescent="0.25">
      <c r="F81" s="188"/>
    </row>
    <row r="82" spans="6:6" x14ac:dyDescent="0.25">
      <c r="F82" s="188"/>
    </row>
    <row r="83" spans="6:6" x14ac:dyDescent="0.25">
      <c r="F83" s="188"/>
    </row>
    <row r="84" spans="6:6" x14ac:dyDescent="0.25">
      <c r="F84" s="188"/>
    </row>
    <row r="85" spans="6:6" x14ac:dyDescent="0.25">
      <c r="F85" s="188"/>
    </row>
    <row r="86" spans="6:6" x14ac:dyDescent="0.25">
      <c r="F86" s="188"/>
    </row>
    <row r="87" spans="6:6" x14ac:dyDescent="0.25">
      <c r="F87" s="188"/>
    </row>
    <row r="88" spans="6:6" x14ac:dyDescent="0.25">
      <c r="F88" s="188"/>
    </row>
    <row r="89" spans="6:6" x14ac:dyDescent="0.25">
      <c r="F89" s="188"/>
    </row>
    <row r="90" spans="6:6" x14ac:dyDescent="0.25">
      <c r="F90" s="188"/>
    </row>
    <row r="91" spans="6:6" x14ac:dyDescent="0.25">
      <c r="F91" s="188"/>
    </row>
    <row r="92" spans="6:6" x14ac:dyDescent="0.25">
      <c r="F92" s="188"/>
    </row>
    <row r="93" spans="6:6" x14ac:dyDescent="0.25">
      <c r="F93" s="188"/>
    </row>
    <row r="94" spans="6:6" x14ac:dyDescent="0.25">
      <c r="F94" s="188"/>
    </row>
    <row r="95" spans="6:6" x14ac:dyDescent="0.25">
      <c r="F95" s="188"/>
    </row>
    <row r="96" spans="6:6" x14ac:dyDescent="0.25">
      <c r="F96" s="188"/>
    </row>
    <row r="97" spans="6:6" x14ac:dyDescent="0.25">
      <c r="F97" s="188"/>
    </row>
    <row r="98" spans="6:6" x14ac:dyDescent="0.25">
      <c r="F98" s="188"/>
    </row>
    <row r="99" spans="6:6" x14ac:dyDescent="0.25">
      <c r="F99" s="188"/>
    </row>
    <row r="100" spans="6:6" x14ac:dyDescent="0.25">
      <c r="F100" s="188"/>
    </row>
    <row r="101" spans="6:6" x14ac:dyDescent="0.25">
      <c r="F101" s="188"/>
    </row>
    <row r="102" spans="6:6" x14ac:dyDescent="0.25">
      <c r="F102" s="188"/>
    </row>
    <row r="103" spans="6:6" x14ac:dyDescent="0.25">
      <c r="F103" s="188"/>
    </row>
    <row r="104" spans="6:6" x14ac:dyDescent="0.25">
      <c r="F104" s="188"/>
    </row>
    <row r="105" spans="6:6" x14ac:dyDescent="0.25">
      <c r="F105" s="188"/>
    </row>
    <row r="106" spans="6:6" x14ac:dyDescent="0.25">
      <c r="F106" s="188"/>
    </row>
    <row r="107" spans="6:6" x14ac:dyDescent="0.25">
      <c r="F107" s="188"/>
    </row>
    <row r="108" spans="6:6" x14ac:dyDescent="0.25">
      <c r="F108" s="188"/>
    </row>
    <row r="109" spans="6:6" x14ac:dyDescent="0.25">
      <c r="F109" s="188"/>
    </row>
    <row r="110" spans="6:6" x14ac:dyDescent="0.25">
      <c r="F110" s="188"/>
    </row>
    <row r="111" spans="6:6" x14ac:dyDescent="0.25">
      <c r="F111" s="188"/>
    </row>
    <row r="112" spans="6:6" x14ac:dyDescent="0.25">
      <c r="F112" s="188"/>
    </row>
    <row r="113" spans="6:6" x14ac:dyDescent="0.25">
      <c r="F113" s="188"/>
    </row>
    <row r="114" spans="6:6" x14ac:dyDescent="0.25">
      <c r="F114" s="188"/>
    </row>
    <row r="115" spans="6:6" x14ac:dyDescent="0.25">
      <c r="F115" s="188"/>
    </row>
    <row r="116" spans="6:6" x14ac:dyDescent="0.25">
      <c r="F116" s="188"/>
    </row>
    <row r="117" spans="6:6" x14ac:dyDescent="0.25">
      <c r="F117" s="188"/>
    </row>
    <row r="118" spans="6:6" x14ac:dyDescent="0.25">
      <c r="F118" s="188"/>
    </row>
    <row r="119" spans="6:6" x14ac:dyDescent="0.25">
      <c r="F119" s="188"/>
    </row>
    <row r="120" spans="6:6" x14ac:dyDescent="0.25">
      <c r="F120" s="188"/>
    </row>
    <row r="121" spans="6:6" x14ac:dyDescent="0.25">
      <c r="F121" s="188"/>
    </row>
    <row r="122" spans="6:6" x14ac:dyDescent="0.25">
      <c r="F122" s="188"/>
    </row>
    <row r="123" spans="6:6" x14ac:dyDescent="0.25">
      <c r="F123" s="188"/>
    </row>
    <row r="124" spans="6:6" x14ac:dyDescent="0.25">
      <c r="F124" s="188"/>
    </row>
    <row r="125" spans="6:6" x14ac:dyDescent="0.25">
      <c r="F125" s="188"/>
    </row>
    <row r="126" spans="6:6" x14ac:dyDescent="0.25">
      <c r="F126" s="188"/>
    </row>
    <row r="127" spans="6:6" x14ac:dyDescent="0.25">
      <c r="F127" s="188"/>
    </row>
    <row r="128" spans="6:6" x14ac:dyDescent="0.25">
      <c r="F128" s="188"/>
    </row>
    <row r="129" spans="6:6" x14ac:dyDescent="0.25">
      <c r="F129" s="188"/>
    </row>
    <row r="130" spans="6:6" x14ac:dyDescent="0.25">
      <c r="F130" s="188"/>
    </row>
    <row r="131" spans="6:6" x14ac:dyDescent="0.25">
      <c r="F131" s="188"/>
    </row>
    <row r="132" spans="6:6" x14ac:dyDescent="0.25">
      <c r="F132" s="188"/>
    </row>
    <row r="133" spans="6:6" x14ac:dyDescent="0.25">
      <c r="F133" s="188"/>
    </row>
    <row r="134" spans="6:6" x14ac:dyDescent="0.25">
      <c r="F134" s="188"/>
    </row>
    <row r="135" spans="6:6" x14ac:dyDescent="0.25">
      <c r="F135" s="188"/>
    </row>
    <row r="136" spans="6:6" x14ac:dyDescent="0.25">
      <c r="F136" s="188"/>
    </row>
    <row r="137" spans="6:6" x14ac:dyDescent="0.25">
      <c r="F137" s="188"/>
    </row>
    <row r="138" spans="6:6" x14ac:dyDescent="0.25">
      <c r="F138" s="188"/>
    </row>
    <row r="139" spans="6:6" x14ac:dyDescent="0.25">
      <c r="F139" s="188"/>
    </row>
    <row r="140" spans="6:6" x14ac:dyDescent="0.25">
      <c r="F140" s="188"/>
    </row>
    <row r="141" spans="6:6" x14ac:dyDescent="0.25">
      <c r="F141" s="188"/>
    </row>
    <row r="142" spans="6:6" x14ac:dyDescent="0.25">
      <c r="F142" s="188"/>
    </row>
    <row r="143" spans="6:6" x14ac:dyDescent="0.25">
      <c r="F143" s="188"/>
    </row>
    <row r="144" spans="6:6" x14ac:dyDescent="0.25">
      <c r="F144" s="188"/>
    </row>
    <row r="145" spans="6:6" x14ac:dyDescent="0.25">
      <c r="F145" s="188"/>
    </row>
    <row r="146" spans="6:6" x14ac:dyDescent="0.25">
      <c r="F146" s="188"/>
    </row>
    <row r="147" spans="6:6" x14ac:dyDescent="0.25">
      <c r="F147" s="188"/>
    </row>
    <row r="148" spans="6:6" x14ac:dyDescent="0.25">
      <c r="F148" s="188"/>
    </row>
    <row r="149" spans="6:6" x14ac:dyDescent="0.25">
      <c r="F149" s="188"/>
    </row>
    <row r="150" spans="6:6" x14ac:dyDescent="0.25">
      <c r="F150" s="188"/>
    </row>
    <row r="151" spans="6:6" x14ac:dyDescent="0.25">
      <c r="F151" s="188"/>
    </row>
    <row r="152" spans="6:6" x14ac:dyDescent="0.25">
      <c r="F152" s="188"/>
    </row>
    <row r="153" spans="6:6" x14ac:dyDescent="0.25">
      <c r="F153" s="188"/>
    </row>
    <row r="154" spans="6:6" x14ac:dyDescent="0.25">
      <c r="F154" s="188"/>
    </row>
    <row r="155" spans="6:6" x14ac:dyDescent="0.25">
      <c r="F155" s="188"/>
    </row>
    <row r="156" spans="6:6" x14ac:dyDescent="0.25">
      <c r="F156" s="188"/>
    </row>
    <row r="157" spans="6:6" x14ac:dyDescent="0.25">
      <c r="F157" s="188"/>
    </row>
    <row r="158" spans="6:6" x14ac:dyDescent="0.25">
      <c r="F158" s="188"/>
    </row>
    <row r="159" spans="6:6" x14ac:dyDescent="0.25">
      <c r="F159" s="188"/>
    </row>
    <row r="160" spans="6:6" x14ac:dyDescent="0.25">
      <c r="F160" s="188"/>
    </row>
    <row r="161" spans="6:6" x14ac:dyDescent="0.25">
      <c r="F161" s="188"/>
    </row>
    <row r="162" spans="6:6" x14ac:dyDescent="0.25">
      <c r="F162" s="188"/>
    </row>
    <row r="163" spans="6:6" x14ac:dyDescent="0.25">
      <c r="F163" s="188"/>
    </row>
    <row r="164" spans="6:6" x14ac:dyDescent="0.25">
      <c r="F164" s="188"/>
    </row>
    <row r="165" spans="6:6" x14ac:dyDescent="0.25">
      <c r="F165" s="188"/>
    </row>
    <row r="166" spans="6:6" x14ac:dyDescent="0.25">
      <c r="F166" s="188"/>
    </row>
    <row r="167" spans="6:6" x14ac:dyDescent="0.25">
      <c r="F167" s="188"/>
    </row>
    <row r="168" spans="6:6" x14ac:dyDescent="0.25">
      <c r="F168" s="188"/>
    </row>
    <row r="169" spans="6:6" x14ac:dyDescent="0.25">
      <c r="F169" s="188"/>
    </row>
    <row r="170" spans="6:6" x14ac:dyDescent="0.25">
      <c r="F170" s="188"/>
    </row>
    <row r="171" spans="6:6" x14ac:dyDescent="0.25">
      <c r="F171" s="188"/>
    </row>
    <row r="172" spans="6:6" x14ac:dyDescent="0.25">
      <c r="F172" s="188"/>
    </row>
    <row r="173" spans="6:6" x14ac:dyDescent="0.25">
      <c r="F173" s="188"/>
    </row>
    <row r="174" spans="6:6" x14ac:dyDescent="0.25">
      <c r="F174" s="188"/>
    </row>
    <row r="175" spans="6:6" x14ac:dyDescent="0.25">
      <c r="F175" s="188"/>
    </row>
    <row r="176" spans="6:6" x14ac:dyDescent="0.25">
      <c r="F176" s="188"/>
    </row>
    <row r="177" spans="6:6" x14ac:dyDescent="0.25">
      <c r="F177" s="188"/>
    </row>
    <row r="178" spans="6:6" x14ac:dyDescent="0.25">
      <c r="F178" s="188"/>
    </row>
    <row r="179" spans="6:6" x14ac:dyDescent="0.25">
      <c r="F179" s="188"/>
    </row>
    <row r="180" spans="6:6" x14ac:dyDescent="0.25">
      <c r="F180" s="188"/>
    </row>
    <row r="181" spans="6:6" x14ac:dyDescent="0.25">
      <c r="F181" s="188"/>
    </row>
    <row r="182" spans="6:6" x14ac:dyDescent="0.25">
      <c r="F182" s="188"/>
    </row>
    <row r="183" spans="6:6" x14ac:dyDescent="0.25">
      <c r="F183" s="188"/>
    </row>
    <row r="184" spans="6:6" x14ac:dyDescent="0.25">
      <c r="F184" s="188"/>
    </row>
    <row r="185" spans="6:6" x14ac:dyDescent="0.25">
      <c r="F185" s="188"/>
    </row>
    <row r="186" spans="6:6" x14ac:dyDescent="0.25">
      <c r="F186" s="188"/>
    </row>
    <row r="187" spans="6:6" x14ac:dyDescent="0.25">
      <c r="F187" s="188"/>
    </row>
    <row r="188" spans="6:6" x14ac:dyDescent="0.25">
      <c r="F188" s="188"/>
    </row>
    <row r="189" spans="6:6" x14ac:dyDescent="0.25">
      <c r="F189" s="188"/>
    </row>
    <row r="190" spans="6:6" x14ac:dyDescent="0.25">
      <c r="F190" s="188"/>
    </row>
    <row r="191" spans="6:6" x14ac:dyDescent="0.25">
      <c r="F191" s="188"/>
    </row>
    <row r="192" spans="6:6" x14ac:dyDescent="0.25">
      <c r="F192" s="188"/>
    </row>
    <row r="193" spans="6:6" x14ac:dyDescent="0.25">
      <c r="F193" s="188"/>
    </row>
    <row r="194" spans="6:6" x14ac:dyDescent="0.25">
      <c r="F194" s="188"/>
    </row>
    <row r="195" spans="6:6" x14ac:dyDescent="0.25">
      <c r="F195" s="188"/>
    </row>
    <row r="196" spans="6:6" x14ac:dyDescent="0.25">
      <c r="F196" s="188"/>
    </row>
    <row r="197" spans="6:6" x14ac:dyDescent="0.25">
      <c r="F197" s="188"/>
    </row>
    <row r="198" spans="6:6" x14ac:dyDescent="0.25">
      <c r="F198" s="188"/>
    </row>
    <row r="199" spans="6:6" x14ac:dyDescent="0.25">
      <c r="F199" s="188"/>
    </row>
    <row r="200" spans="6:6" x14ac:dyDescent="0.25">
      <c r="F200" s="188"/>
    </row>
    <row r="201" spans="6:6" x14ac:dyDescent="0.25">
      <c r="F201" s="188"/>
    </row>
    <row r="202" spans="6:6" x14ac:dyDescent="0.25">
      <c r="F202" s="188"/>
    </row>
    <row r="203" spans="6:6" x14ac:dyDescent="0.25">
      <c r="F203" s="188"/>
    </row>
    <row r="204" spans="6:6" x14ac:dyDescent="0.25">
      <c r="F204" s="188"/>
    </row>
    <row r="205" spans="6:6" x14ac:dyDescent="0.25">
      <c r="F205" s="188"/>
    </row>
    <row r="206" spans="6:6" x14ac:dyDescent="0.25">
      <c r="F206" s="188"/>
    </row>
    <row r="207" spans="6:6" x14ac:dyDescent="0.25">
      <c r="F207" s="188"/>
    </row>
    <row r="208" spans="6:6" x14ac:dyDescent="0.25">
      <c r="F208" s="188"/>
    </row>
    <row r="209" spans="6:6" x14ac:dyDescent="0.25">
      <c r="F209" s="188"/>
    </row>
    <row r="210" spans="6:6" x14ac:dyDescent="0.25">
      <c r="F210" s="188"/>
    </row>
    <row r="211" spans="6:6" x14ac:dyDescent="0.25">
      <c r="F211" s="188"/>
    </row>
    <row r="212" spans="6:6" x14ac:dyDescent="0.25">
      <c r="F212" s="188"/>
    </row>
    <row r="213" spans="6:6" x14ac:dyDescent="0.25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zoomScaleNormal="100" workbookViewId="0">
      <pane ySplit="6" topLeftCell="A95" activePane="bottomLeft" state="frozen"/>
      <selection pane="bottomLeft" activeCell="I96" sqref="I96"/>
    </sheetView>
  </sheetViews>
  <sheetFormatPr defaultColWidth="9.1796875" defaultRowHeight="12.5" x14ac:dyDescent="0.25"/>
  <cols>
    <col min="1" max="1" width="13.7265625" style="117" bestFit="1" customWidth="1"/>
    <col min="2" max="2" width="50.7265625" style="117" bestFit="1" customWidth="1"/>
    <col min="3" max="3" width="11.81640625" style="117" hidden="1" customWidth="1"/>
    <col min="4" max="4" width="13.26953125" style="117" customWidth="1"/>
    <col min="5" max="5" width="11.26953125" style="117" customWidth="1"/>
    <col min="6" max="6" width="13.26953125" style="117" customWidth="1"/>
    <col min="7" max="7" width="11.26953125" style="117" customWidth="1"/>
    <col min="8" max="8" width="11.7265625" style="117" customWidth="1"/>
    <col min="9" max="9" width="12.54296875" style="117" customWidth="1"/>
    <col min="10" max="16384" width="9.1796875" style="117"/>
  </cols>
  <sheetData>
    <row r="1" spans="1:9" x14ac:dyDescent="0.25">
      <c r="A1" s="116"/>
      <c r="B1" s="116"/>
      <c r="C1" s="116"/>
    </row>
    <row r="2" spans="1:9" ht="13" x14ac:dyDescent="0.3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5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ht="13" x14ac:dyDescent="0.3">
      <c r="A4" s="116"/>
      <c r="B4" s="118"/>
      <c r="C4" s="116"/>
    </row>
    <row r="5" spans="1:9" s="122" customFormat="1" ht="14.25" customHeight="1" x14ac:dyDescent="0.3">
      <c r="A5" s="120"/>
      <c r="B5" s="120"/>
      <c r="C5" s="121"/>
      <c r="D5" s="252"/>
      <c r="E5" s="252"/>
      <c r="F5" s="252"/>
      <c r="G5" s="252"/>
      <c r="H5" s="252" t="s">
        <v>214</v>
      </c>
      <c r="I5" s="252" t="s">
        <v>214</v>
      </c>
    </row>
    <row r="6" spans="1:9" s="124" customFormat="1" ht="39" customHeight="1" x14ac:dyDescent="0.3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215</v>
      </c>
    </row>
    <row r="7" spans="1:9" s="127" customFormat="1" ht="13.5" customHeight="1" x14ac:dyDescent="0.3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3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2600.3000000000002</v>
      </c>
    </row>
    <row r="9" spans="1:9" s="127" customFormat="1" ht="13.5" customHeight="1" x14ac:dyDescent="0.3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82901.440000000002</v>
      </c>
    </row>
    <row r="11" spans="1:9" ht="13.5" customHeight="1" x14ac:dyDescent="0.3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5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receiptsandpayment!I203</f>
        <v>10935</v>
      </c>
    </row>
    <row r="13" spans="1:9" x14ac:dyDescent="0.25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5">
      <c r="A14" s="116"/>
      <c r="B14" s="116" t="s">
        <v>30</v>
      </c>
      <c r="C14" s="129"/>
    </row>
    <row r="15" spans="1:9" hidden="1" x14ac:dyDescent="0.25">
      <c r="A15" s="116"/>
      <c r="B15" s="116" t="s">
        <v>29</v>
      </c>
      <c r="C15" s="132"/>
    </row>
    <row r="16" spans="1:9" hidden="1" x14ac:dyDescent="0.25">
      <c r="A16" s="116"/>
      <c r="B16" s="116" t="s">
        <v>31</v>
      </c>
      <c r="C16" s="129"/>
    </row>
    <row r="17" spans="1:9" hidden="1" x14ac:dyDescent="0.25">
      <c r="A17" s="116"/>
      <c r="B17" s="116" t="s">
        <v>32</v>
      </c>
      <c r="C17" s="129"/>
    </row>
    <row r="18" spans="1:9" hidden="1" x14ac:dyDescent="0.25">
      <c r="A18" s="116"/>
      <c r="B18" s="116" t="s">
        <v>38</v>
      </c>
      <c r="C18" s="129"/>
    </row>
    <row r="19" spans="1:9" x14ac:dyDescent="0.25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receiptsandpayment!J203</f>
        <v>1220.1199999999999</v>
      </c>
    </row>
    <row r="20" spans="1:9" x14ac:dyDescent="0.25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receiptsandpayment!M203</f>
        <v>0</v>
      </c>
    </row>
    <row r="21" spans="1:9" x14ac:dyDescent="0.25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5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5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receiptsandpayment!K203</f>
        <v>0</v>
      </c>
    </row>
    <row r="24" spans="1:9" x14ac:dyDescent="0.25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5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receiptsandpayment!L203</f>
        <v>0</v>
      </c>
    </row>
    <row r="26" spans="1:9" x14ac:dyDescent="0.25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receiptsandpayment!T203</f>
        <v>80</v>
      </c>
    </row>
    <row r="27" spans="1:9" x14ac:dyDescent="0.25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receiptsandpayment!U203</f>
        <v>0</v>
      </c>
    </row>
    <row r="28" spans="1:9" ht="13" x14ac:dyDescent="0.3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5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receiptsandpayment!R203</f>
        <v>80</v>
      </c>
    </row>
    <row r="30" spans="1:9" ht="13" x14ac:dyDescent="0.3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receiptsandpayment!N203</f>
        <v>7.84</v>
      </c>
    </row>
    <row r="31" spans="1:9" x14ac:dyDescent="0.25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receiptsandpayment!S203</f>
        <v>0</v>
      </c>
    </row>
    <row r="32" spans="1:9" x14ac:dyDescent="0.25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receiptsandpayment!O203</f>
        <v>0</v>
      </c>
    </row>
    <row r="33" spans="1:9" x14ac:dyDescent="0.25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receiptsandpayment!P203</f>
        <v>0</v>
      </c>
    </row>
    <row r="34" spans="1:9" x14ac:dyDescent="0.25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receiptsandpayment!Q203</f>
        <v>0</v>
      </c>
    </row>
    <row r="35" spans="1:9" x14ac:dyDescent="0.25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v>0</v>
      </c>
    </row>
    <row r="36" spans="1:9" s="145" customFormat="1" ht="14" x14ac:dyDescent="0.3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12322.96</v>
      </c>
    </row>
    <row r="37" spans="1:9" ht="14" x14ac:dyDescent="0.3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12235.119999999999</v>
      </c>
    </row>
    <row r="38" spans="1:9" ht="13" x14ac:dyDescent="0.3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ht="13" x14ac:dyDescent="0.3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" thickBot="1" x14ac:dyDescent="0.3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receiptsandpayment!V203</f>
        <v>1454.46</v>
      </c>
    </row>
    <row r="41" spans="1:9" ht="13" thickBot="1" x14ac:dyDescent="0.3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receiptsandpayment!W203</f>
        <v>348.79999999999995</v>
      </c>
    </row>
    <row r="42" spans="1:9" ht="13" thickBot="1" x14ac:dyDescent="0.3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receiptsandpayment!X203</f>
        <v>306.5</v>
      </c>
    </row>
    <row r="43" spans="1:9" ht="13" thickBot="1" x14ac:dyDescent="0.3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f>receiptsandpayment!Y203</f>
        <v>35</v>
      </c>
    </row>
    <row r="44" spans="1:9" ht="13" thickBot="1" x14ac:dyDescent="0.3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receiptsandpayment!Z203</f>
        <v>0</v>
      </c>
    </row>
    <row r="45" spans="1:9" ht="13" thickBot="1" x14ac:dyDescent="0.3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receiptsandpayment!AA203</f>
        <v>2111.5500000000002</v>
      </c>
    </row>
    <row r="46" spans="1:9" ht="13" thickBot="1" x14ac:dyDescent="0.3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receiptsandpayment!AB203</f>
        <v>0</v>
      </c>
    </row>
    <row r="47" spans="1:9" ht="13" thickBot="1" x14ac:dyDescent="0.3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receiptsandpayment!AC203</f>
        <v>0</v>
      </c>
    </row>
    <row r="48" spans="1:9" ht="13" thickBot="1" x14ac:dyDescent="0.3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receiptsandpayment!AD203</f>
        <v>0</v>
      </c>
    </row>
    <row r="49" spans="1:9" ht="13" thickBot="1" x14ac:dyDescent="0.3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receiptsandpayment!AE203</f>
        <v>0</v>
      </c>
    </row>
    <row r="50" spans="1:9" ht="13" thickBot="1" x14ac:dyDescent="0.3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receiptsandpayment!AF203</f>
        <v>0</v>
      </c>
    </row>
    <row r="51" spans="1:9" ht="13" thickBot="1" x14ac:dyDescent="0.3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receiptsandpayment!AG203</f>
        <v>0</v>
      </c>
    </row>
    <row r="52" spans="1:9" ht="13" thickBot="1" x14ac:dyDescent="0.3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receiptsandpayment!AH203</f>
        <v>0</v>
      </c>
    </row>
    <row r="53" spans="1:9" ht="13" thickBot="1" x14ac:dyDescent="0.3">
      <c r="A53" s="152"/>
      <c r="B53" s="251" t="s">
        <v>183</v>
      </c>
      <c r="C53" s="160"/>
      <c r="D53" s="160"/>
      <c r="E53" s="160"/>
      <c r="F53" s="160"/>
      <c r="G53" s="160"/>
      <c r="H53" s="160">
        <v>200</v>
      </c>
      <c r="I53" s="160">
        <f>receiptsandpayment!AI203</f>
        <v>0</v>
      </c>
    </row>
    <row r="54" spans="1:9" ht="13" thickBot="1" x14ac:dyDescent="0.3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receiptsandpayment!AJ203</f>
        <v>926.73</v>
      </c>
    </row>
    <row r="55" spans="1:9" ht="13" thickBot="1" x14ac:dyDescent="0.3">
      <c r="A55" s="152"/>
      <c r="B55" s="274" t="s">
        <v>262</v>
      </c>
      <c r="C55" s="314"/>
      <c r="D55" s="314"/>
      <c r="E55" s="314"/>
      <c r="F55" s="314"/>
      <c r="G55" s="314"/>
      <c r="H55" s="314"/>
      <c r="I55" s="314">
        <f>receiptsandpayment!AO203</f>
        <v>2251.96</v>
      </c>
    </row>
    <row r="56" spans="1:9" ht="13" thickBot="1" x14ac:dyDescent="0.3">
      <c r="A56" s="152"/>
      <c r="B56" s="274" t="s">
        <v>152</v>
      </c>
      <c r="C56" s="156"/>
      <c r="D56" s="156"/>
      <c r="E56" s="156"/>
      <c r="F56" s="156"/>
      <c r="G56" s="156"/>
      <c r="H56" s="156">
        <v>500</v>
      </c>
      <c r="I56" s="156">
        <f>receiptsandpayment!AP203</f>
        <v>0</v>
      </c>
    </row>
    <row r="57" spans="1:9" ht="13" thickBot="1" x14ac:dyDescent="0.3">
      <c r="A57" s="152"/>
      <c r="B57" s="154" t="s">
        <v>88</v>
      </c>
      <c r="C57" s="158"/>
      <c r="D57" s="158"/>
      <c r="E57" s="158"/>
      <c r="F57" s="158"/>
      <c r="G57" s="158"/>
      <c r="H57" s="158">
        <v>450</v>
      </c>
      <c r="I57" s="158">
        <f>receiptsandpayment!AQ203</f>
        <v>449.52</v>
      </c>
    </row>
    <row r="58" spans="1:9" ht="13" thickBot="1" x14ac:dyDescent="0.3">
      <c r="A58" s="152"/>
      <c r="B58" s="154" t="s">
        <v>135</v>
      </c>
      <c r="C58" s="158"/>
      <c r="D58" s="158"/>
      <c r="E58" s="158"/>
      <c r="F58" s="158"/>
      <c r="G58" s="158"/>
      <c r="H58" s="158">
        <v>30</v>
      </c>
      <c r="I58" s="158">
        <f>receiptsandpayment!AU203</f>
        <v>1013.41</v>
      </c>
    </row>
    <row r="59" spans="1:9" ht="13" thickBot="1" x14ac:dyDescent="0.3">
      <c r="A59" s="152"/>
      <c r="B59" s="154" t="s">
        <v>90</v>
      </c>
      <c r="C59" s="158"/>
      <c r="D59" s="158"/>
      <c r="E59" s="158"/>
      <c r="F59" s="158"/>
      <c r="G59" s="158"/>
      <c r="H59" s="158">
        <v>170</v>
      </c>
      <c r="I59" s="158">
        <f>receiptsandpayment!AR203</f>
        <v>0</v>
      </c>
    </row>
    <row r="60" spans="1:9" ht="13" thickBot="1" x14ac:dyDescent="0.3">
      <c r="A60" s="152"/>
      <c r="B60" s="161" t="s">
        <v>91</v>
      </c>
      <c r="C60" s="155"/>
      <c r="D60" s="158"/>
      <c r="E60" s="158"/>
      <c r="F60" s="158"/>
      <c r="G60" s="158"/>
      <c r="H60" s="158">
        <v>150</v>
      </c>
      <c r="I60" s="158">
        <f>receiptsandpayment!AS203</f>
        <v>0</v>
      </c>
    </row>
    <row r="61" spans="1:9" ht="13" thickBot="1" x14ac:dyDescent="0.3">
      <c r="A61" s="152"/>
      <c r="B61" s="154" t="s">
        <v>92</v>
      </c>
      <c r="C61" s="158"/>
      <c r="D61" s="158"/>
      <c r="E61" s="158"/>
      <c r="F61" s="158"/>
      <c r="G61" s="158"/>
      <c r="H61" s="158">
        <v>150</v>
      </c>
      <c r="I61" s="158">
        <f>receiptsandpayment!AT203</f>
        <v>0</v>
      </c>
    </row>
    <row r="62" spans="1:9" ht="13" thickBot="1" x14ac:dyDescent="0.3">
      <c r="A62" s="152"/>
      <c r="B62" s="154" t="s">
        <v>85</v>
      </c>
      <c r="C62" s="158"/>
      <c r="D62" s="158"/>
      <c r="E62" s="158"/>
      <c r="F62" s="158"/>
      <c r="G62" s="158"/>
      <c r="H62" s="158">
        <v>1000</v>
      </c>
      <c r="I62" s="158">
        <f>receiptsandpayment!AV203</f>
        <v>0</v>
      </c>
    </row>
    <row r="63" spans="1:9" ht="13" thickBot="1" x14ac:dyDescent="0.3">
      <c r="A63" s="152"/>
      <c r="B63" s="251" t="s">
        <v>139</v>
      </c>
      <c r="C63" s="158"/>
      <c r="D63" s="158"/>
      <c r="E63" s="158"/>
      <c r="F63" s="158"/>
      <c r="G63" s="158"/>
      <c r="H63" s="158">
        <v>250</v>
      </c>
      <c r="I63" s="158"/>
    </row>
    <row r="64" spans="1:9" ht="13" thickBot="1" x14ac:dyDescent="0.3">
      <c r="A64" s="152"/>
      <c r="B64" s="251" t="s">
        <v>155</v>
      </c>
      <c r="C64" s="158"/>
      <c r="D64" s="158"/>
      <c r="E64" s="158"/>
      <c r="F64" s="158"/>
      <c r="G64" s="158"/>
      <c r="H64" s="158">
        <v>0</v>
      </c>
      <c r="I64" s="158">
        <f>receiptsandpayment!AW203</f>
        <v>0</v>
      </c>
    </row>
    <row r="65" spans="1:9" ht="13" thickBot="1" x14ac:dyDescent="0.3">
      <c r="A65" s="152"/>
      <c r="B65" s="251" t="s">
        <v>138</v>
      </c>
      <c r="C65" s="158"/>
      <c r="D65" s="158"/>
      <c r="E65" s="158"/>
      <c r="F65" s="158"/>
      <c r="G65" s="158"/>
      <c r="H65" s="158">
        <v>15</v>
      </c>
      <c r="I65" s="158">
        <v>0</v>
      </c>
    </row>
    <row r="66" spans="1:9" ht="13.5" thickBot="1" x14ac:dyDescent="0.35">
      <c r="A66" s="152"/>
      <c r="B66" s="154" t="s">
        <v>22</v>
      </c>
      <c r="C66" s="158"/>
      <c r="D66" s="158"/>
      <c r="E66" s="158"/>
      <c r="F66" s="158"/>
      <c r="G66" s="158"/>
      <c r="H66" s="158"/>
      <c r="I66" s="103"/>
    </row>
    <row r="67" spans="1:9" ht="13.5" thickBot="1" x14ac:dyDescent="0.35">
      <c r="A67" s="162" t="s">
        <v>47</v>
      </c>
      <c r="B67" s="163" t="s">
        <v>94</v>
      </c>
      <c r="C67" s="164"/>
      <c r="D67" s="164"/>
      <c r="E67" s="164"/>
      <c r="F67" s="164"/>
      <c r="G67" s="164"/>
      <c r="H67" s="164">
        <v>500</v>
      </c>
      <c r="I67" s="164">
        <f>receiptsandpayment!AX203</f>
        <v>0</v>
      </c>
    </row>
    <row r="68" spans="1:9" ht="13.5" thickBot="1" x14ac:dyDescent="0.35">
      <c r="A68" s="162"/>
      <c r="B68" s="249" t="s">
        <v>136</v>
      </c>
      <c r="C68" s="164"/>
      <c r="D68" s="164"/>
      <c r="E68" s="164"/>
      <c r="F68" s="164"/>
      <c r="G68" s="164"/>
      <c r="H68" s="164">
        <v>0</v>
      </c>
      <c r="I68" s="164">
        <f>receiptsandpayment!AY203</f>
        <v>0</v>
      </c>
    </row>
    <row r="69" spans="1:9" ht="13.5" thickBot="1" x14ac:dyDescent="0.35">
      <c r="A69" s="162"/>
      <c r="B69" s="249" t="s">
        <v>140</v>
      </c>
      <c r="C69" s="164"/>
      <c r="D69" s="164"/>
      <c r="E69" s="164"/>
      <c r="F69" s="164"/>
      <c r="G69" s="164"/>
      <c r="H69" s="164">
        <v>40</v>
      </c>
      <c r="I69" s="164">
        <f>receiptsandpayment!AZ203</f>
        <v>40</v>
      </c>
    </row>
    <row r="70" spans="1:9" ht="13" thickBot="1" x14ac:dyDescent="0.3">
      <c r="A70" s="165"/>
      <c r="B70" s="163" t="s">
        <v>95</v>
      </c>
      <c r="C70" s="164"/>
      <c r="D70" s="164"/>
      <c r="E70" s="164"/>
      <c r="F70" s="164"/>
      <c r="G70" s="164"/>
      <c r="H70" s="164">
        <v>1680</v>
      </c>
      <c r="I70" s="164">
        <f>receiptsandpayment!BA203</f>
        <v>780</v>
      </c>
    </row>
    <row r="71" spans="1:9" ht="12" customHeight="1" x14ac:dyDescent="0.25">
      <c r="A71" s="152"/>
      <c r="B71" s="166" t="s">
        <v>34</v>
      </c>
      <c r="C71" s="160"/>
      <c r="D71" s="160"/>
      <c r="E71" s="160"/>
      <c r="F71" s="160"/>
      <c r="G71" s="160"/>
      <c r="H71" s="160"/>
      <c r="I71" s="160"/>
    </row>
    <row r="72" spans="1:9" ht="13.5" thickBot="1" x14ac:dyDescent="0.35">
      <c r="A72" s="167" t="s">
        <v>46</v>
      </c>
      <c r="B72" s="168" t="s">
        <v>89</v>
      </c>
      <c r="C72" s="170"/>
      <c r="D72" s="169"/>
      <c r="E72" s="169"/>
      <c r="F72" s="169"/>
      <c r="G72" s="169"/>
      <c r="H72" s="169">
        <v>1300</v>
      </c>
      <c r="I72" s="169">
        <v>1062</v>
      </c>
    </row>
    <row r="73" spans="1:9" ht="13.5" thickBot="1" x14ac:dyDescent="0.35">
      <c r="A73" s="167"/>
      <c r="B73" s="284" t="s">
        <v>154</v>
      </c>
      <c r="C73" s="283"/>
      <c r="D73" s="283"/>
      <c r="E73" s="283"/>
      <c r="F73" s="283"/>
      <c r="G73" s="283"/>
      <c r="H73" s="283">
        <v>1300</v>
      </c>
      <c r="I73" s="283"/>
    </row>
    <row r="74" spans="1:9" ht="13" thickBot="1" x14ac:dyDescent="0.3">
      <c r="A74" s="152"/>
      <c r="B74" s="154" t="s">
        <v>87</v>
      </c>
      <c r="C74" s="158"/>
      <c r="D74" s="158"/>
      <c r="E74" s="158"/>
      <c r="F74" s="158"/>
      <c r="G74" s="158"/>
      <c r="H74" s="158">
        <v>350</v>
      </c>
      <c r="I74" s="158">
        <f>receiptsandpayment!AM203</f>
        <v>1124.98</v>
      </c>
    </row>
    <row r="75" spans="1:9" ht="13" thickBot="1" x14ac:dyDescent="0.3">
      <c r="A75" s="152"/>
      <c r="B75" s="153" t="s">
        <v>33</v>
      </c>
      <c r="C75" s="155"/>
      <c r="D75" s="155"/>
      <c r="E75" s="155"/>
      <c r="F75" s="155"/>
      <c r="G75" s="155"/>
      <c r="H75" s="155">
        <v>300</v>
      </c>
      <c r="I75" s="155">
        <f>receiptsandpayment!AN203</f>
        <v>149.05000000000001</v>
      </c>
    </row>
    <row r="76" spans="1:9" s="174" customFormat="1" ht="14" x14ac:dyDescent="0.3">
      <c r="A76" s="171"/>
      <c r="B76" s="172" t="s">
        <v>2</v>
      </c>
      <c r="C76" s="173"/>
      <c r="D76" s="173"/>
      <c r="E76" s="173"/>
      <c r="F76" s="173"/>
      <c r="G76" s="173"/>
      <c r="H76" s="173">
        <f>SUM(H40:H73)</f>
        <v>15178.8</v>
      </c>
      <c r="I76" s="173">
        <f>SUM(I40:I75)</f>
        <v>12053.96</v>
      </c>
    </row>
    <row r="77" spans="1:9" x14ac:dyDescent="0.25">
      <c r="A77" s="116"/>
      <c r="B77" s="119" t="s">
        <v>97</v>
      </c>
      <c r="C77" s="129">
        <f t="shared" ref="C77:I77" si="2">C76-C67-C70-C72</f>
        <v>0</v>
      </c>
      <c r="D77" s="129"/>
      <c r="E77" s="129"/>
      <c r="F77" s="129"/>
      <c r="G77" s="129"/>
      <c r="H77" s="129">
        <f t="shared" si="2"/>
        <v>11698.8</v>
      </c>
      <c r="I77" s="129">
        <f t="shared" si="2"/>
        <v>10211.959999999999</v>
      </c>
    </row>
    <row r="78" spans="1:9" s="174" customFormat="1" ht="14" x14ac:dyDescent="0.3">
      <c r="A78" s="171"/>
      <c r="B78" s="171"/>
      <c r="C78" s="175"/>
      <c r="D78" s="175"/>
      <c r="E78" s="175"/>
      <c r="F78" s="175"/>
      <c r="G78" s="175"/>
      <c r="H78" s="175"/>
      <c r="I78" s="175"/>
    </row>
    <row r="79" spans="1:9" s="145" customFormat="1" ht="14" x14ac:dyDescent="0.3">
      <c r="A79" s="142"/>
      <c r="B79" s="176" t="s">
        <v>23</v>
      </c>
      <c r="C79" s="177">
        <f>C36-C76</f>
        <v>0</v>
      </c>
      <c r="D79" s="177"/>
      <c r="E79" s="177"/>
      <c r="F79" s="177"/>
      <c r="G79" s="177"/>
      <c r="H79" s="177">
        <f>H36-H76</f>
        <v>18426.220000000005</v>
      </c>
      <c r="I79" s="177">
        <f>I36-I76</f>
        <v>269</v>
      </c>
    </row>
    <row r="80" spans="1:9" s="174" customFormat="1" ht="14" x14ac:dyDescent="0.3">
      <c r="A80" s="171"/>
      <c r="B80" s="171"/>
      <c r="C80" s="175"/>
      <c r="D80" s="175"/>
      <c r="E80" s="175"/>
      <c r="F80" s="175"/>
      <c r="G80" s="175"/>
      <c r="H80" s="175"/>
      <c r="I80" s="175"/>
    </row>
    <row r="81" spans="1:9" s="174" customFormat="1" ht="14" x14ac:dyDescent="0.3">
      <c r="A81" s="171"/>
      <c r="B81" s="178" t="s">
        <v>25</v>
      </c>
      <c r="C81" s="179"/>
      <c r="D81" s="179"/>
      <c r="E81" s="179"/>
      <c r="F81" s="179"/>
      <c r="G81" s="179"/>
      <c r="H81" s="179">
        <f>H9+H79</f>
        <v>18426.220000000005</v>
      </c>
      <c r="I81" s="179">
        <f>I9+I79</f>
        <v>83170.44</v>
      </c>
    </row>
    <row r="82" spans="1:9" s="174" customFormat="1" ht="15.5" x14ac:dyDescent="0.35">
      <c r="A82" s="171"/>
      <c r="B82" s="180" t="s">
        <v>26</v>
      </c>
      <c r="C82" s="175"/>
      <c r="D82" s="175"/>
      <c r="E82" s="175"/>
      <c r="F82" s="175"/>
      <c r="G82" s="175"/>
      <c r="H82" s="175"/>
      <c r="I82" s="175"/>
    </row>
    <row r="83" spans="1:9" s="174" customFormat="1" ht="15.5" x14ac:dyDescent="0.35">
      <c r="A83" s="171"/>
      <c r="B83" s="180"/>
      <c r="C83" s="175"/>
      <c r="D83" s="175"/>
      <c r="E83" s="175"/>
      <c r="F83" s="175"/>
      <c r="G83" s="175"/>
      <c r="H83" s="175"/>
      <c r="I83" s="175"/>
    </row>
    <row r="84" spans="1:9" s="174" customFormat="1" ht="15.5" x14ac:dyDescent="0.35">
      <c r="A84" s="171"/>
      <c r="B84" s="180"/>
      <c r="C84" s="175"/>
      <c r="D84" s="175"/>
      <c r="E84" s="175"/>
      <c r="F84" s="175"/>
      <c r="G84" s="175"/>
      <c r="H84" s="175"/>
      <c r="I84" s="175"/>
    </row>
    <row r="85" spans="1:9" s="174" customFormat="1" ht="15.5" x14ac:dyDescent="0.35">
      <c r="A85" s="171"/>
      <c r="B85" s="180" t="s">
        <v>216</v>
      </c>
      <c r="C85" s="175"/>
      <c r="D85" s="253"/>
      <c r="E85" s="253"/>
      <c r="F85" s="253"/>
      <c r="G85" s="259"/>
      <c r="H85" s="253"/>
      <c r="I85" s="259">
        <v>128.94999999999999</v>
      </c>
    </row>
    <row r="86" spans="1:9" s="174" customFormat="1" ht="15.5" x14ac:dyDescent="0.35">
      <c r="A86" s="171"/>
      <c r="B86" s="286" t="s">
        <v>265</v>
      </c>
      <c r="C86" s="175"/>
      <c r="D86" s="175"/>
      <c r="E86" s="175"/>
      <c r="F86" s="175"/>
      <c r="G86" s="175"/>
      <c r="H86" s="175"/>
      <c r="I86" s="175">
        <v>150</v>
      </c>
    </row>
    <row r="87" spans="1:9" s="174" customFormat="1" ht="15.5" x14ac:dyDescent="0.35">
      <c r="A87" s="171"/>
      <c r="B87" s="286" t="s">
        <v>280</v>
      </c>
      <c r="C87" s="175"/>
      <c r="D87" s="175"/>
      <c r="E87" s="175"/>
      <c r="F87" s="175"/>
      <c r="G87" s="175"/>
      <c r="H87" s="175"/>
      <c r="I87" s="175">
        <v>111.2</v>
      </c>
    </row>
    <row r="88" spans="1:9" s="174" customFormat="1" ht="15.5" x14ac:dyDescent="0.35">
      <c r="A88" s="171"/>
      <c r="B88" s="286" t="s">
        <v>297</v>
      </c>
      <c r="C88" s="175"/>
      <c r="D88" s="175"/>
      <c r="E88" s="175"/>
      <c r="F88" s="175"/>
      <c r="G88" s="175"/>
      <c r="H88" s="175"/>
      <c r="I88" s="175">
        <v>251.47</v>
      </c>
    </row>
    <row r="89" spans="1:9" s="174" customFormat="1" ht="15.5" x14ac:dyDescent="0.35">
      <c r="A89" s="171"/>
      <c r="B89" s="286"/>
      <c r="C89" s="175"/>
      <c r="D89" s="175"/>
      <c r="E89" s="175"/>
      <c r="F89" s="175"/>
      <c r="G89" s="175"/>
      <c r="H89" s="175"/>
      <c r="I89" s="175"/>
    </row>
    <row r="90" spans="1:9" s="174" customFormat="1" ht="15.5" x14ac:dyDescent="0.35">
      <c r="A90" s="171"/>
      <c r="B90" s="286"/>
      <c r="C90" s="175"/>
      <c r="D90" s="175"/>
      <c r="E90" s="175"/>
      <c r="F90" s="175"/>
      <c r="G90" s="175"/>
      <c r="H90" s="175"/>
      <c r="I90" s="175"/>
    </row>
    <row r="91" spans="1:9" s="174" customFormat="1" ht="15.5" x14ac:dyDescent="0.35">
      <c r="A91" s="171"/>
      <c r="B91" s="286"/>
      <c r="C91" s="175"/>
      <c r="D91" s="175"/>
      <c r="E91" s="175"/>
      <c r="F91" s="175"/>
      <c r="G91" s="175"/>
      <c r="H91" s="175"/>
      <c r="I91" s="175"/>
    </row>
    <row r="92" spans="1:9" ht="15.5" x14ac:dyDescent="0.3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SUM(I81:I91)</f>
        <v>83812.06</v>
      </c>
    </row>
    <row r="94" spans="1:9" ht="13" x14ac:dyDescent="0.3">
      <c r="B94" s="183" t="s">
        <v>99</v>
      </c>
      <c r="E94" s="256"/>
      <c r="G94" s="256"/>
      <c r="I94" s="276" t="s">
        <v>180</v>
      </c>
    </row>
    <row r="95" spans="1:9" ht="14" x14ac:dyDescent="0.3">
      <c r="B95" s="186" t="s">
        <v>185</v>
      </c>
      <c r="C95" s="174"/>
      <c r="E95" s="157"/>
      <c r="G95" s="157"/>
      <c r="I95" s="90">
        <v>82901.440000000002</v>
      </c>
    </row>
    <row r="96" spans="1:9" ht="14" x14ac:dyDescent="0.3">
      <c r="B96" s="157" t="s">
        <v>100</v>
      </c>
      <c r="C96" s="174"/>
      <c r="E96" s="157"/>
      <c r="G96" s="157"/>
      <c r="I96" s="157">
        <f>I36</f>
        <v>12322.96</v>
      </c>
    </row>
    <row r="97" spans="2:9" ht="14" x14ac:dyDescent="0.3">
      <c r="B97" s="157" t="s">
        <v>101</v>
      </c>
      <c r="C97" s="174"/>
      <c r="E97" s="157"/>
      <c r="G97" s="157"/>
      <c r="I97" s="157">
        <f>I76</f>
        <v>12053.96</v>
      </c>
    </row>
    <row r="98" spans="2:9" ht="14.5" thickBot="1" x14ac:dyDescent="0.35">
      <c r="B98" s="127" t="s">
        <v>102</v>
      </c>
      <c r="C98" s="174"/>
      <c r="E98" s="184"/>
      <c r="G98" s="184"/>
      <c r="I98" s="184">
        <f>I95+I96-I97</f>
        <v>83170.44</v>
      </c>
    </row>
    <row r="99" spans="2:9" ht="14.5" thickTop="1" x14ac:dyDescent="0.3">
      <c r="C99" s="174"/>
    </row>
    <row r="100" spans="2:9" ht="14" x14ac:dyDescent="0.3">
      <c r="B100" s="183" t="s">
        <v>103</v>
      </c>
      <c r="C100" s="174"/>
    </row>
    <row r="101" spans="2:9" ht="14" x14ac:dyDescent="0.3">
      <c r="B101" s="157" t="s">
        <v>104</v>
      </c>
      <c r="C101" s="174"/>
      <c r="D101" s="186"/>
      <c r="E101" s="186"/>
      <c r="F101" s="186"/>
      <c r="G101" s="281"/>
      <c r="H101" s="186"/>
      <c r="I101" s="309">
        <v>5081.54</v>
      </c>
    </row>
    <row r="102" spans="2:9" ht="14" x14ac:dyDescent="0.3">
      <c r="B102" s="157" t="s">
        <v>105</v>
      </c>
      <c r="C102" s="174"/>
      <c r="D102" s="186"/>
      <c r="E102" s="186"/>
      <c r="F102" s="186"/>
      <c r="G102" s="282"/>
      <c r="H102" s="186"/>
      <c r="I102" s="200">
        <v>5523.29</v>
      </c>
    </row>
    <row r="103" spans="2:9" ht="14" x14ac:dyDescent="0.3">
      <c r="B103" s="157" t="s">
        <v>106</v>
      </c>
      <c r="C103" s="174"/>
      <c r="D103" s="186"/>
      <c r="E103" s="186"/>
      <c r="F103" s="186"/>
      <c r="G103" s="282"/>
      <c r="H103" s="186"/>
      <c r="I103" s="199">
        <v>2.1800000000000002</v>
      </c>
    </row>
    <row r="104" spans="2:9" ht="14" x14ac:dyDescent="0.3">
      <c r="B104" s="157" t="s">
        <v>107</v>
      </c>
      <c r="C104" s="174"/>
      <c r="D104" s="186"/>
      <c r="E104" s="186"/>
      <c r="F104" s="186"/>
      <c r="G104" s="282"/>
      <c r="H104" s="186"/>
      <c r="I104" s="200">
        <v>73205.05</v>
      </c>
    </row>
    <row r="105" spans="2:9" ht="13" x14ac:dyDescent="0.3">
      <c r="B105" s="127" t="s">
        <v>108</v>
      </c>
      <c r="E105" s="157"/>
      <c r="G105" s="157"/>
      <c r="I105" s="157">
        <f>SUM(I101:I104)</f>
        <v>83812.06</v>
      </c>
    </row>
    <row r="106" spans="2:9" x14ac:dyDescent="0.25">
      <c r="B106" s="157" t="s">
        <v>109</v>
      </c>
      <c r="E106" s="157"/>
      <c r="G106" s="157"/>
      <c r="I106" s="157">
        <v>641.62</v>
      </c>
    </row>
    <row r="107" spans="2:9" ht="13.5" thickBot="1" x14ac:dyDescent="0.35">
      <c r="B107" s="19" t="s">
        <v>186</v>
      </c>
      <c r="D107" s="185"/>
      <c r="E107" s="184"/>
      <c r="F107" s="185"/>
      <c r="G107" s="184"/>
      <c r="H107" s="185"/>
      <c r="I107" s="184">
        <f>I105-I106</f>
        <v>83170.44</v>
      </c>
    </row>
    <row r="10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28" t="s">
        <v>188</v>
      </c>
      <c r="B1" s="330" t="s">
        <v>189</v>
      </c>
      <c r="C1" s="330" t="s">
        <v>180</v>
      </c>
      <c r="D1" s="331" t="s">
        <v>190</v>
      </c>
      <c r="E1" s="333" t="s">
        <v>191</v>
      </c>
    </row>
    <row r="2" spans="1:12" ht="15.75" customHeight="1" thickBot="1" x14ac:dyDescent="0.3">
      <c r="A2" s="329"/>
      <c r="B2" s="318"/>
      <c r="C2" s="318"/>
      <c r="D2" s="332"/>
      <c r="E2" s="318"/>
    </row>
    <row r="3" spans="1:12" ht="15.75" customHeight="1" x14ac:dyDescent="0.25">
      <c r="A3" s="315" t="s">
        <v>192</v>
      </c>
      <c r="B3" s="317">
        <v>10160</v>
      </c>
      <c r="C3" s="317">
        <v>10414</v>
      </c>
      <c r="D3" s="323">
        <f>C3-B3</f>
        <v>254</v>
      </c>
      <c r="E3" s="321" t="s">
        <v>193</v>
      </c>
    </row>
    <row r="4" spans="1:12" ht="15.75" customHeight="1" thickBot="1" x14ac:dyDescent="0.3">
      <c r="A4" s="325"/>
      <c r="B4" s="318"/>
      <c r="C4" s="318"/>
      <c r="D4" s="324"/>
      <c r="E4" s="322"/>
    </row>
    <row r="5" spans="1:12" ht="15.75" customHeight="1" x14ac:dyDescent="0.25">
      <c r="A5" s="315" t="s">
        <v>194</v>
      </c>
      <c r="B5" s="317">
        <v>33696</v>
      </c>
      <c r="C5" s="317">
        <v>66178</v>
      </c>
      <c r="D5" s="323">
        <f t="shared" ref="D5" si="0">C5-B5</f>
        <v>32482</v>
      </c>
      <c r="E5" s="326" t="s">
        <v>195</v>
      </c>
    </row>
    <row r="6" spans="1:12" ht="15.75" customHeight="1" thickBot="1" x14ac:dyDescent="0.4">
      <c r="A6" s="316"/>
      <c r="B6" s="318"/>
      <c r="C6" s="318"/>
      <c r="D6" s="324"/>
      <c r="E6" s="327"/>
      <c r="J6" s="302"/>
      <c r="L6" s="302"/>
    </row>
    <row r="7" spans="1:12" ht="15.75" customHeight="1" x14ac:dyDescent="0.25">
      <c r="A7" s="325" t="s">
        <v>196</v>
      </c>
      <c r="B7" s="317">
        <v>3316</v>
      </c>
      <c r="C7" s="317">
        <v>3316</v>
      </c>
      <c r="D7" s="323">
        <f t="shared" ref="D7" si="1">C7-B7</f>
        <v>0</v>
      </c>
      <c r="E7" s="321" t="s">
        <v>197</v>
      </c>
    </row>
    <row r="8" spans="1:12" ht="15.75" customHeight="1" thickBot="1" x14ac:dyDescent="0.3">
      <c r="A8" s="325"/>
      <c r="B8" s="318"/>
      <c r="C8" s="318"/>
      <c r="D8" s="324"/>
      <c r="E8" s="322"/>
    </row>
    <row r="9" spans="1:12" ht="15.75" customHeight="1" x14ac:dyDescent="0.25">
      <c r="A9" s="315" t="s">
        <v>198</v>
      </c>
      <c r="B9" s="317">
        <v>0</v>
      </c>
      <c r="C9" s="317">
        <v>0</v>
      </c>
      <c r="D9" s="323">
        <f t="shared" ref="D9" si="2">C9-B9</f>
        <v>0</v>
      </c>
      <c r="E9" s="321" t="s">
        <v>197</v>
      </c>
    </row>
    <row r="10" spans="1:12" ht="15.75" customHeight="1" thickBot="1" x14ac:dyDescent="0.3">
      <c r="A10" s="316"/>
      <c r="B10" s="318"/>
      <c r="C10" s="318"/>
      <c r="D10" s="324"/>
      <c r="E10" s="322"/>
    </row>
    <row r="11" spans="1:12" ht="15.75" customHeight="1" x14ac:dyDescent="0.25">
      <c r="A11" s="325" t="s">
        <v>199</v>
      </c>
      <c r="B11" s="317">
        <v>50476</v>
      </c>
      <c r="C11" s="317">
        <v>42437</v>
      </c>
      <c r="D11" s="323">
        <f t="shared" ref="D11" si="3">C11-B11</f>
        <v>-8039</v>
      </c>
      <c r="E11" s="321" t="s">
        <v>200</v>
      </c>
    </row>
    <row r="12" spans="1:12" ht="15.75" customHeight="1" thickBot="1" x14ac:dyDescent="0.3">
      <c r="A12" s="325"/>
      <c r="B12" s="318"/>
      <c r="C12" s="318"/>
      <c r="D12" s="324"/>
      <c r="E12" s="322"/>
    </row>
    <row r="13" spans="1:12" ht="15.75" customHeight="1" x14ac:dyDescent="0.25">
      <c r="A13" s="315" t="s">
        <v>201</v>
      </c>
      <c r="B13" s="317">
        <v>50745</v>
      </c>
      <c r="C13" s="317">
        <v>81674</v>
      </c>
      <c r="D13" s="323">
        <f t="shared" ref="D13" si="4">C13-B13</f>
        <v>30929</v>
      </c>
      <c r="E13" s="321" t="s">
        <v>195</v>
      </c>
    </row>
    <row r="14" spans="1:12" ht="15.75" customHeight="1" thickBot="1" x14ac:dyDescent="0.3">
      <c r="A14" s="316"/>
      <c r="B14" s="318"/>
      <c r="C14" s="318"/>
      <c r="D14" s="324"/>
      <c r="E14" s="322"/>
    </row>
    <row r="15" spans="1:12" ht="15.75" customHeight="1" x14ac:dyDescent="0.25">
      <c r="A15" s="325" t="s">
        <v>202</v>
      </c>
      <c r="B15" s="317">
        <v>129574</v>
      </c>
      <c r="C15" s="317">
        <v>129574</v>
      </c>
      <c r="D15" s="323">
        <f t="shared" ref="D15" si="5">C15-B15</f>
        <v>0</v>
      </c>
      <c r="E15" s="321" t="s">
        <v>197</v>
      </c>
    </row>
    <row r="16" spans="1:12" ht="15.75" customHeight="1" thickBot="1" x14ac:dyDescent="0.3">
      <c r="A16" s="325"/>
      <c r="B16" s="318"/>
      <c r="C16" s="318"/>
      <c r="D16" s="324"/>
      <c r="E16" s="318"/>
    </row>
    <row r="17" spans="1:10" ht="15.75" customHeight="1" x14ac:dyDescent="0.25">
      <c r="A17" s="315" t="s">
        <v>203</v>
      </c>
      <c r="B17" s="317">
        <v>0</v>
      </c>
      <c r="C17" s="317">
        <v>0</v>
      </c>
      <c r="D17" s="319">
        <f t="shared" ref="D17" si="6">C17-B17</f>
        <v>0</v>
      </c>
      <c r="E17" s="321" t="s">
        <v>197</v>
      </c>
    </row>
    <row r="18" spans="1:10" ht="15.75" customHeight="1" thickBot="1" x14ac:dyDescent="0.3">
      <c r="A18" s="316"/>
      <c r="B18" s="318"/>
      <c r="C18" s="318"/>
      <c r="D18" s="320"/>
      <c r="E18" s="322"/>
    </row>
    <row r="23" spans="1:10" ht="15.75" customHeight="1" thickBot="1" x14ac:dyDescent="0.4">
      <c r="J23" s="30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5" x14ac:dyDescent="0.25"/>
  <cols>
    <col min="7" max="7" width="9.81640625" bestFit="1" customWidth="1"/>
  </cols>
  <sheetData>
    <row r="1" spans="1:14" ht="14.5" x14ac:dyDescent="0.35">
      <c r="A1" s="302" t="s">
        <v>61</v>
      </c>
      <c r="E1" s="304"/>
      <c r="G1" s="304"/>
    </row>
    <row r="2" spans="1:14" ht="14.5" x14ac:dyDescent="0.35">
      <c r="A2" s="302" t="s">
        <v>204</v>
      </c>
      <c r="E2" s="304"/>
      <c r="G2" s="304"/>
    </row>
    <row r="3" spans="1:14" x14ac:dyDescent="0.25">
      <c r="E3" s="304"/>
      <c r="G3" s="304"/>
    </row>
    <row r="4" spans="1:14" ht="14.5" x14ac:dyDescent="0.35">
      <c r="A4" s="302" t="s">
        <v>205</v>
      </c>
      <c r="E4" s="304"/>
      <c r="F4" s="302"/>
      <c r="G4" s="302" t="s">
        <v>206</v>
      </c>
      <c r="I4" s="302"/>
    </row>
    <row r="5" spans="1:14" ht="14.5" x14ac:dyDescent="0.35">
      <c r="A5" t="s">
        <v>207</v>
      </c>
      <c r="E5" s="200">
        <v>6099.06</v>
      </c>
      <c r="F5" s="305"/>
      <c r="G5" s="186">
        <v>3826.56</v>
      </c>
      <c r="I5" s="186"/>
    </row>
    <row r="6" spans="1:14" ht="14.5" x14ac:dyDescent="0.35">
      <c r="A6" t="s">
        <v>105</v>
      </c>
      <c r="E6" s="197">
        <v>6203.29</v>
      </c>
      <c r="F6" s="305"/>
      <c r="G6" s="304"/>
    </row>
    <row r="7" spans="1:14" x14ac:dyDescent="0.25">
      <c r="A7" t="s">
        <v>106</v>
      </c>
      <c r="E7" s="200">
        <v>2.1800000000000002</v>
      </c>
      <c r="F7" s="304"/>
      <c r="G7" s="304"/>
    </row>
    <row r="8" spans="1:14" x14ac:dyDescent="0.25">
      <c r="A8" t="s">
        <v>107</v>
      </c>
      <c r="E8" s="200">
        <v>73197.210000000006</v>
      </c>
      <c r="F8" s="304"/>
      <c r="G8" s="304"/>
    </row>
    <row r="9" spans="1:14" ht="15" thickBot="1" x14ac:dyDescent="0.4">
      <c r="A9" t="s">
        <v>208</v>
      </c>
      <c r="E9" s="306">
        <f>SUM(E5:E8)</f>
        <v>85501.74</v>
      </c>
      <c r="F9" s="307">
        <f>SUM(E5:E8)-I5</f>
        <v>85501.74</v>
      </c>
      <c r="G9" s="304"/>
    </row>
    <row r="10" spans="1:14" ht="13" thickTop="1" x14ac:dyDescent="0.25">
      <c r="E10" s="304"/>
      <c r="G10" s="304"/>
    </row>
    <row r="11" spans="1:14" x14ac:dyDescent="0.25">
      <c r="E11" s="304"/>
      <c r="G11" s="304"/>
    </row>
    <row r="12" spans="1:14" ht="14.5" x14ac:dyDescent="0.35">
      <c r="A12" s="302" t="s">
        <v>209</v>
      </c>
      <c r="E12" s="304"/>
      <c r="G12" s="304"/>
    </row>
    <row r="13" spans="1:14" x14ac:dyDescent="0.25">
      <c r="A13" t="s">
        <v>210</v>
      </c>
      <c r="E13" s="304"/>
      <c r="G13" s="304">
        <v>50745.56</v>
      </c>
    </row>
    <row r="14" spans="1:14" x14ac:dyDescent="0.25">
      <c r="A14" t="s">
        <v>211</v>
      </c>
      <c r="E14" s="304"/>
      <c r="G14" s="304">
        <v>76592.19</v>
      </c>
    </row>
    <row r="15" spans="1:14" x14ac:dyDescent="0.25">
      <c r="A15" t="s">
        <v>212</v>
      </c>
      <c r="E15" s="304"/>
      <c r="G15" s="308">
        <v>45662.57</v>
      </c>
    </row>
    <row r="16" spans="1:14" ht="13" thickBot="1" x14ac:dyDescent="0.3">
      <c r="A16" t="s">
        <v>213</v>
      </c>
      <c r="E16" s="304"/>
      <c r="G16" s="306">
        <f>SUM(G13:G14)-G15</f>
        <v>81675.179999999993</v>
      </c>
      <c r="N16" s="18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74"/>
  </cols>
  <sheetData>
    <row r="1" spans="1:2" ht="16" thickBot="1" x14ac:dyDescent="0.3">
      <c r="A1" s="277" t="s">
        <v>159</v>
      </c>
      <c r="B1" s="278" t="s">
        <v>160</v>
      </c>
    </row>
    <row r="2" spans="1:2" ht="31.5" thickBot="1" x14ac:dyDescent="0.3">
      <c r="A2" s="279" t="s">
        <v>161</v>
      </c>
      <c r="B2" s="280">
        <v>1</v>
      </c>
    </row>
    <row r="3" spans="1:2" ht="31.5" thickBot="1" x14ac:dyDescent="0.3">
      <c r="A3" s="279" t="s">
        <v>162</v>
      </c>
      <c r="B3" s="280">
        <v>1</v>
      </c>
    </row>
    <row r="4" spans="1:2" ht="16" thickBot="1" x14ac:dyDescent="0.3">
      <c r="A4" s="279" t="s">
        <v>163</v>
      </c>
      <c r="B4" s="280">
        <v>14934.6</v>
      </c>
    </row>
    <row r="5" spans="1:2" ht="16" thickBot="1" x14ac:dyDescent="0.3">
      <c r="A5" s="279" t="s">
        <v>164</v>
      </c>
      <c r="B5" s="280">
        <v>1892.7</v>
      </c>
    </row>
    <row r="6" spans="1:2" ht="16" thickBot="1" x14ac:dyDescent="0.3">
      <c r="A6" s="279" t="s">
        <v>165</v>
      </c>
      <c r="B6" s="280">
        <v>7163.98</v>
      </c>
    </row>
    <row r="7" spans="1:2" ht="30.5" thickBot="1" x14ac:dyDescent="0.3">
      <c r="A7" s="279" t="s">
        <v>166</v>
      </c>
      <c r="B7" s="280">
        <v>4118.25</v>
      </c>
    </row>
    <row r="8" spans="1:2" ht="16" thickBot="1" x14ac:dyDescent="0.3">
      <c r="A8" s="279" t="s">
        <v>167</v>
      </c>
      <c r="B8" s="280">
        <v>1880</v>
      </c>
    </row>
    <row r="9" spans="1:2" ht="16" thickBot="1" x14ac:dyDescent="0.3">
      <c r="A9" s="279" t="s">
        <v>168</v>
      </c>
      <c r="B9" s="280">
        <v>924.63</v>
      </c>
    </row>
    <row r="10" spans="1:2" ht="16" thickBot="1" x14ac:dyDescent="0.3">
      <c r="A10" s="279" t="s">
        <v>169</v>
      </c>
      <c r="B10" s="280">
        <v>1598.25</v>
      </c>
    </row>
    <row r="11" spans="1:2" ht="16" thickBot="1" x14ac:dyDescent="0.3">
      <c r="A11" s="279" t="s">
        <v>170</v>
      </c>
      <c r="B11" s="280">
        <v>81000</v>
      </c>
    </row>
    <row r="12" spans="1:2" ht="16" thickBot="1" x14ac:dyDescent="0.3">
      <c r="A12" s="279" t="s">
        <v>171</v>
      </c>
      <c r="B12" s="280">
        <v>180</v>
      </c>
    </row>
    <row r="13" spans="1:2" ht="16" thickBot="1" x14ac:dyDescent="0.3">
      <c r="A13" s="279" t="s">
        <v>172</v>
      </c>
      <c r="B13" s="280">
        <v>563</v>
      </c>
    </row>
    <row r="14" spans="1:2" ht="31.5" thickBot="1" x14ac:dyDescent="0.3">
      <c r="A14" s="279" t="s">
        <v>173</v>
      </c>
      <c r="B14" s="280">
        <v>2560.4499999999998</v>
      </c>
    </row>
    <row r="15" spans="1:2" ht="16" thickBot="1" x14ac:dyDescent="0.3">
      <c r="A15" s="279" t="s">
        <v>174</v>
      </c>
      <c r="B15" s="280">
        <v>784</v>
      </c>
    </row>
    <row r="16" spans="1:2" ht="31.5" thickBot="1" x14ac:dyDescent="0.3">
      <c r="A16" s="279" t="s">
        <v>175</v>
      </c>
      <c r="B16" s="280">
        <v>6404</v>
      </c>
    </row>
    <row r="17" spans="1:2" ht="31.5" thickBot="1" x14ac:dyDescent="0.3">
      <c r="A17" s="279" t="s">
        <v>176</v>
      </c>
      <c r="B17" s="280">
        <v>474.98</v>
      </c>
    </row>
    <row r="18" spans="1:2" ht="16" thickBot="1" x14ac:dyDescent="0.3">
      <c r="A18" s="279" t="s">
        <v>177</v>
      </c>
      <c r="B18" s="280">
        <v>280</v>
      </c>
    </row>
    <row r="19" spans="1:2" ht="16" thickBot="1" x14ac:dyDescent="0.3">
      <c r="A19" s="279" t="s">
        <v>178</v>
      </c>
      <c r="B19" s="280">
        <v>4813.37</v>
      </c>
    </row>
    <row r="20" spans="1:2" ht="16" thickBot="1" x14ac:dyDescent="0.3">
      <c r="A20" s="279" t="s">
        <v>220</v>
      </c>
      <c r="B20" s="280">
        <v>51.94</v>
      </c>
    </row>
    <row r="21" spans="1:2" ht="16" thickBot="1" x14ac:dyDescent="0.3">
      <c r="A21" s="279" t="s">
        <v>238</v>
      </c>
      <c r="B21" s="280">
        <v>320</v>
      </c>
    </row>
    <row r="22" spans="1:2" ht="16" thickBot="1" x14ac:dyDescent="0.3">
      <c r="A22" s="279" t="s">
        <v>0</v>
      </c>
      <c r="B22" s="280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2022-10-06T22:27:28Z</dcterms:modified>
</cp:coreProperties>
</file>