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nance\Budget\"/>
    </mc:Choice>
  </mc:AlternateContent>
  <bookViews>
    <workbookView xWindow="0" yWindow="0" windowWidth="20490" windowHeight="8820" xr2:uid="{00000000-000D-0000-FFFF-FFFF00000000}"/>
  </bookViews>
  <sheets>
    <sheet name="2017-2018" sheetId="4" r:id="rId1"/>
    <sheet name="2015-16" sheetId="2" r:id="rId2"/>
    <sheet name="Final2014-15" sheetId="3" r:id="rId3"/>
  </sheets>
  <externalReferences>
    <externalReference r:id="rId4"/>
  </externalReferences>
  <calcPr calcId="171027"/>
</workbook>
</file>

<file path=xl/calcChain.xml><?xml version="1.0" encoding="utf-8"?>
<calcChain xmlns="http://schemas.openxmlformats.org/spreadsheetml/2006/main">
  <c r="P22" i="4" l="1"/>
  <c r="P23" i="4" s="1"/>
  <c r="P66" i="4" s="1"/>
  <c r="P64" i="4"/>
  <c r="P65" i="4" s="1"/>
  <c r="P67" i="4" l="1"/>
  <c r="Q64" i="4" l="1"/>
  <c r="Q65" i="4" s="1"/>
  <c r="Q22" i="4" l="1"/>
  <c r="Q23" i="4" s="1"/>
  <c r="Q66" i="4" l="1"/>
  <c r="Q67" i="4" s="1"/>
  <c r="L23" i="4"/>
  <c r="O22" i="4"/>
  <c r="N22" i="4"/>
  <c r="M22" i="4"/>
  <c r="M23" i="4" s="1"/>
  <c r="M66" i="4" s="1"/>
  <c r="N64" i="4"/>
  <c r="N65" i="4" s="1"/>
  <c r="O64" i="4"/>
  <c r="O65" i="4" s="1"/>
  <c r="M64" i="4"/>
  <c r="M65" i="4" s="1"/>
  <c r="L64" i="4"/>
  <c r="L65" i="4" s="1"/>
  <c r="K64" i="4"/>
  <c r="K65" i="4" s="1"/>
  <c r="J64" i="4"/>
  <c r="J65" i="4" s="1"/>
  <c r="I64" i="4"/>
  <c r="I65" i="4" s="1"/>
  <c r="H64" i="4"/>
  <c r="H65" i="4" s="1"/>
  <c r="G64" i="4"/>
  <c r="F64" i="4"/>
  <c r="L66" i="4"/>
  <c r="K23" i="4"/>
  <c r="J23" i="4"/>
  <c r="J66" i="4" s="1"/>
  <c r="I23" i="4"/>
  <c r="I66" i="4" s="1"/>
  <c r="H23" i="4"/>
  <c r="H66" i="4" s="1"/>
  <c r="L22" i="4"/>
  <c r="K22" i="4"/>
  <c r="J22" i="4"/>
  <c r="I22" i="4"/>
  <c r="H22" i="4"/>
  <c r="G22" i="4"/>
  <c r="F22" i="4"/>
  <c r="L58" i="2"/>
  <c r="L59" i="2"/>
  <c r="M20" i="2"/>
  <c r="M21" i="2" s="1"/>
  <c r="M60" i="2" s="1"/>
  <c r="J21" i="2"/>
  <c r="K21" i="2"/>
  <c r="L21" i="2"/>
  <c r="L60" i="2" s="1"/>
  <c r="L61" i="2" s="1"/>
  <c r="M58" i="2"/>
  <c r="M59" i="2"/>
  <c r="K58" i="2"/>
  <c r="K59" i="2" s="1"/>
  <c r="J60" i="2"/>
  <c r="L20" i="2"/>
  <c r="K20" i="2"/>
  <c r="J58" i="2"/>
  <c r="J59" i="2"/>
  <c r="I58" i="2"/>
  <c r="I59" i="2" s="1"/>
  <c r="H58" i="2"/>
  <c r="H59" i="2" s="1"/>
  <c r="G58" i="2"/>
  <c r="F58" i="2"/>
  <c r="I21" i="2"/>
  <c r="I60" i="2" s="1"/>
  <c r="H21" i="2"/>
  <c r="H60" i="2" s="1"/>
  <c r="J20" i="2"/>
  <c r="I20" i="2"/>
  <c r="H20" i="2"/>
  <c r="G20" i="2"/>
  <c r="F20" i="2"/>
  <c r="J61" i="2"/>
  <c r="K24" i="3"/>
  <c r="K23" i="3"/>
  <c r="K22" i="3"/>
  <c r="K20" i="3"/>
  <c r="L17" i="3"/>
  <c r="M17" i="3"/>
  <c r="M16" i="3"/>
  <c r="M56" i="3"/>
  <c r="M57" i="3" s="1"/>
  <c r="M59" i="3" s="1"/>
  <c r="K17" i="3"/>
  <c r="L56" i="3"/>
  <c r="J56" i="3"/>
  <c r="K16" i="3"/>
  <c r="L16" i="3"/>
  <c r="J17" i="3"/>
  <c r="I17" i="3"/>
  <c r="H17" i="3"/>
  <c r="L57" i="3"/>
  <c r="L59" i="3" s="1"/>
  <c r="I56" i="3"/>
  <c r="H56" i="3"/>
  <c r="G56" i="3"/>
  <c r="F56" i="3"/>
  <c r="J16" i="3"/>
  <c r="I16" i="3"/>
  <c r="H16" i="3"/>
  <c r="G16" i="3"/>
  <c r="F16" i="3"/>
  <c r="I61" i="2" l="1"/>
  <c r="K56" i="3"/>
  <c r="K57" i="3" s="1"/>
  <c r="M61" i="2"/>
  <c r="H61" i="2"/>
  <c r="I67" i="4"/>
  <c r="N23" i="4"/>
  <c r="N66" i="4" s="1"/>
  <c r="N67" i="4" s="1"/>
  <c r="L67" i="4"/>
  <c r="O23" i="4"/>
  <c r="O66" i="4" s="1"/>
  <c r="O67" i="4" s="1"/>
  <c r="M67" i="4"/>
  <c r="J67" i="4"/>
  <c r="H6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DOB</author>
    <author>Deborah O'Brien</author>
    <author>User</author>
  </authors>
  <commentList>
    <comment ref="H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Precept will break down as follows: £7752 precept; £41 AVDC protection; £773 Govt Grant and total £8566</t>
        </r>
      </text>
    </comment>
    <comment ref="Q7" authorId="1" shapeId="0" xr:uid="{00000000-0006-0000-0000-000002000000}">
      <text>
        <r>
          <rPr>
            <b/>
            <sz val="9"/>
            <color indexed="81"/>
            <rFont val="Tahoma"/>
            <charset val="1"/>
          </rPr>
          <t>Deborah O'Brien:</t>
        </r>
        <r>
          <rPr>
            <sz val="9"/>
            <color indexed="81"/>
            <rFont val="Tahoma"/>
            <charset val="1"/>
          </rPr>
          <t xml:space="preserve">
=Tax band x last year's Band D (rounded to nearest £10)</t>
        </r>
      </text>
    </comment>
    <comment ref="S45" authorId="2" shapeId="0" xr:uid="{00000000-0006-0000-00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check how much has been repaid up to Nov 2016</t>
        </r>
      </text>
    </comment>
    <comment ref="I46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£1185 Rand Contracting quote incl £375 Play Area
</t>
        </r>
      </text>
    </comment>
    <comment ref="Q61" authorId="1" shapeId="0" xr:uid="{00000000-0006-0000-0000-00000A000000}">
      <text>
        <r>
          <rPr>
            <b/>
            <sz val="9"/>
            <color indexed="81"/>
            <rFont val="Tahoma"/>
            <charset val="1"/>
          </rPr>
          <t>Deborah O'Brien: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I6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£940 cost of one noticeboard charged to Play Area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DOB</author>
  </authors>
  <commentList>
    <comment ref="H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Precept will break down as follows: £7752 precept; £41 AVDC protection; £773 Govt Grant and total £8566</t>
        </r>
      </text>
    </comment>
    <comment ref="L24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DOB: 2014/15</t>
        </r>
        <r>
          <rPr>
            <sz val="9"/>
            <color indexed="81"/>
            <rFont val="Tahoma"/>
            <family val="2"/>
          </rPr>
          <t xml:space="preserve">
Salary increased by 2 points plus additional 2 hours per month</t>
        </r>
      </text>
    </comment>
    <comment ref="I4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£1185 Rand Contracting quote incl £375 Play Area
</t>
        </r>
      </text>
    </comment>
    <comment ref="I59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£940 cost of one noticeboard charged to Play Area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DOB</author>
  </authors>
  <commentList>
    <comment ref="J6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Precept will break down as follows: £7752 precept; £41 AVDC protection; £773 Govt Grant and total £8566</t>
        </r>
      </text>
    </comment>
    <comment ref="I39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This is a transfer from current a/c to village green a/c. (Repayment of legal fees)</t>
        </r>
      </text>
    </comment>
    <comment ref="L41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£1185 Rand Contracting quote incl £375 Play Area
</t>
        </r>
      </text>
    </comment>
    <comment ref="K51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DOB:</t>
        </r>
        <r>
          <rPr>
            <sz val="9"/>
            <color indexed="81"/>
            <rFont val="Tahoma"/>
            <family val="2"/>
          </rPr>
          <t xml:space="preserve">
£940 charge Village Green</t>
        </r>
      </text>
    </comment>
  </commentList>
</comments>
</file>

<file path=xl/sharedStrings.xml><?xml version="1.0" encoding="utf-8"?>
<sst xmlns="http://schemas.openxmlformats.org/spreadsheetml/2006/main" count="366" uniqueCount="153">
  <si>
    <t xml:space="preserve"> </t>
  </si>
  <si>
    <t>BUDGET</t>
  </si>
  <si>
    <t>Budget</t>
  </si>
  <si>
    <t xml:space="preserve">Actual </t>
  </si>
  <si>
    <t>2011/2012</t>
  </si>
  <si>
    <t>2012/2013</t>
  </si>
  <si>
    <t>2013/2014</t>
  </si>
  <si>
    <t>ESTIMATED INCOME</t>
  </si>
  <si>
    <t>Precept</t>
  </si>
  <si>
    <t>Wayleave</t>
  </si>
  <si>
    <t>BT</t>
  </si>
  <si>
    <t>EDF</t>
  </si>
  <si>
    <t>Interest</t>
  </si>
  <si>
    <t>VAT refund</t>
  </si>
  <si>
    <t xml:space="preserve">Easement </t>
  </si>
  <si>
    <t>Marquee Hire</t>
  </si>
  <si>
    <t>Training</t>
  </si>
  <si>
    <t>ESTIMATED EXPENDITURE</t>
  </si>
  <si>
    <t>Clerks wages</t>
  </si>
  <si>
    <t>HMRC</t>
  </si>
  <si>
    <t>Clerks expenses</t>
  </si>
  <si>
    <t>Insurance</t>
  </si>
  <si>
    <t>ROSPA report</t>
  </si>
  <si>
    <t>OSS Subs</t>
  </si>
  <si>
    <t>Bike Night Insurance</t>
  </si>
  <si>
    <t>Grants:          Churchyard</t>
  </si>
  <si>
    <t xml:space="preserve">                     Village Hall</t>
  </si>
  <si>
    <t>Hire of hall</t>
  </si>
  <si>
    <t>Audit fee</t>
  </si>
  <si>
    <t>Internal Audit</t>
  </si>
  <si>
    <t>Bucks Playing Fields Assoc</t>
  </si>
  <si>
    <t>BALC</t>
  </si>
  <si>
    <t>Recruitment Advert</t>
  </si>
  <si>
    <t>Mower maintenance</t>
  </si>
  <si>
    <t>Legal fees</t>
  </si>
  <si>
    <t>Repayment to village green account</t>
  </si>
  <si>
    <t>Village Green</t>
  </si>
  <si>
    <t>Play Around Villages</t>
  </si>
  <si>
    <t>Election Costs and expenses</t>
  </si>
  <si>
    <t>Diamond Jubilee</t>
  </si>
  <si>
    <t>New Mower</t>
  </si>
  <si>
    <t>Village Notice Board</t>
  </si>
  <si>
    <t>From Reserves</t>
  </si>
  <si>
    <t>Actual</t>
  </si>
  <si>
    <t>YTD</t>
  </si>
  <si>
    <t>Estimate</t>
  </si>
  <si>
    <t xml:space="preserve">TOTAL incl Village green Income </t>
  </si>
  <si>
    <t>NALC Grant for Training</t>
  </si>
  <si>
    <t>VAHT Microgrant (Notice Boards)</t>
  </si>
  <si>
    <t>Repayment of Legal Fees</t>
  </si>
  <si>
    <t>Repay of O/S money Royal Wedding</t>
  </si>
  <si>
    <t>SLCC Subs</t>
  </si>
  <si>
    <t>Tractor - DVLA</t>
  </si>
  <si>
    <t>AVDC Village Freighter</t>
  </si>
  <si>
    <t>Marquee Erection</t>
  </si>
  <si>
    <t>Fishing Club Prizes</t>
  </si>
  <si>
    <t>TOTAL w/o Village Green &amp; Grant Income</t>
  </si>
  <si>
    <t>New Tractor</t>
  </si>
  <si>
    <t>TOTAL incl Village Green/Play Area expenses</t>
  </si>
  <si>
    <t>TOTAL without Village Grn/Playarea costs</t>
  </si>
  <si>
    <t>2014/2015</t>
  </si>
  <si>
    <t>Comments</t>
  </si>
  <si>
    <t>Annual review due 1st April 2014, CiLCA also increases by 1 SCP</t>
  </si>
  <si>
    <t>Possible increase depending on new auditor</t>
  </si>
  <si>
    <t>Reduce to 2 sessions - AVDC increase to £130 per session</t>
  </si>
  <si>
    <t>PC donated £950 to Play Area maintenance in 2013</t>
  </si>
  <si>
    <t>Grounds Maintenance/contingency</t>
  </si>
  <si>
    <t>Play Area cost</t>
  </si>
  <si>
    <t>Defibrillator purchase</t>
  </si>
  <si>
    <t>Est Actual</t>
  </si>
  <si>
    <t>Possible Grant from Microgrant/VAHT?</t>
  </si>
  <si>
    <t>Dog Waste Bins - purchase</t>
  </si>
  <si>
    <t>Dog waste bins - collection service</t>
  </si>
  <si>
    <t>Village Green Maintenance</t>
  </si>
  <si>
    <t>Play Area Maintenance</t>
  </si>
  <si>
    <t>Reduced charge due to Govt guidelines based on precept</t>
  </si>
  <si>
    <t>Possible Grant</t>
  </si>
  <si>
    <t>precept £8,192 + Govt. grant £399</t>
  </si>
  <si>
    <t>PROPOSED</t>
  </si>
  <si>
    <t>Defib Grant</t>
  </si>
  <si>
    <t>Play Area 200 Club</t>
  </si>
  <si>
    <t xml:space="preserve">TOTAL incl Village green &amp; Play area Income </t>
  </si>
  <si>
    <t>Repayment to VG a/c legal fees</t>
  </si>
  <si>
    <t>TOTAL w/o Village Grn, Play Area, VAT &amp; Grant Income</t>
  </si>
  <si>
    <t>Play Area</t>
  </si>
  <si>
    <t>Data Protection regn</t>
  </si>
  <si>
    <t>Play Around Parishes</t>
  </si>
  <si>
    <t>Annual review due 1st April 2015, CiLCA, Natl salary review +2.2%</t>
  </si>
  <si>
    <t>2015/2016</t>
  </si>
  <si>
    <t>Play Area 200 Club prizes</t>
  </si>
  <si>
    <t>Bike Night &amp; Millennium Benches</t>
  </si>
  <si>
    <t>split between 3 parishes</t>
  </si>
  <si>
    <t>2014/15 £178 addl expense - stones on green mailing</t>
  </si>
  <si>
    <t>Possible increase depending on auditor</t>
  </si>
  <si>
    <t xml:space="preserve">Play Area </t>
  </si>
  <si>
    <t>Need wood protection treatment?</t>
  </si>
  <si>
    <t>New Tractor/repairs</t>
  </si>
  <si>
    <t>£1000 due for 2014/15</t>
  </si>
  <si>
    <t>Precept &amp; other income</t>
  </si>
  <si>
    <t>Estimate Y/end balance in savings a/c £2,505</t>
  </si>
  <si>
    <t>** repay further £1000 2014/15 or not?</t>
  </si>
  <si>
    <t>Every £1000 increase in precept = + £5.29 addl Band D tax</t>
  </si>
  <si>
    <t>Only if more than 7 nominees - uncontested £130</t>
  </si>
  <si>
    <t>May be zero due to new legislation (below £25k turnover)</t>
  </si>
  <si>
    <t>2014/15 Band D = £44.28</t>
  </si>
  <si>
    <t>National Grant</t>
  </si>
  <si>
    <t>Agreed 3.5% increase for 2015/16</t>
  </si>
  <si>
    <t>ICO/Data Protection regn</t>
  </si>
  <si>
    <t>vat</t>
  </si>
  <si>
    <t>incl £1000 VAT due for 2014/15</t>
  </si>
  <si>
    <t>One session due to AVDC increase to £200 per session</t>
  </si>
  <si>
    <t>Est. Y/end balance in current a/c £4,800 (£5800 if no more paid to VG a/c Legal fee)</t>
  </si>
  <si>
    <t>2016/2017</t>
  </si>
  <si>
    <t>BALC/AVALC</t>
  </si>
  <si>
    <t>service eliminated</t>
  </si>
  <si>
    <t>Eastern Power Network</t>
  </si>
  <si>
    <t>tax base</t>
  </si>
  <si>
    <t xml:space="preserve"> Actual</t>
  </si>
  <si>
    <t>replacement consumables - service contract provides for this</t>
  </si>
  <si>
    <t>Bucks CC allowance for devolved services</t>
  </si>
  <si>
    <t>Purchase of equipment for devolved services</t>
  </si>
  <si>
    <t>8 cuts @ £125 cut</t>
  </si>
  <si>
    <t>MVAS Grant</t>
  </si>
  <si>
    <t>BCC/LAF</t>
  </si>
  <si>
    <t>2017/2018</t>
  </si>
  <si>
    <t>£1000 due for 2015/16; £??? due 2016/17</t>
  </si>
  <si>
    <t>Play Area Fundraising - Bike Night</t>
  </si>
  <si>
    <t>increase???</t>
  </si>
  <si>
    <t>poss increase due to AVDC cuts</t>
  </si>
  <si>
    <t>county elections?</t>
  </si>
  <si>
    <t>Play Area - what about replacing surface</t>
  </si>
  <si>
    <t>2018/2019</t>
  </si>
  <si>
    <t>Est Year End</t>
  </si>
  <si>
    <t>Only due if expenditure or income exceeds £25k</t>
  </si>
  <si>
    <t>Reserve for Cost of providing devolved services after grant ends</t>
  </si>
  <si>
    <t>Gigaclear</t>
  </si>
  <si>
    <t>-</t>
  </si>
  <si>
    <t>Sale of play area mower</t>
  </si>
  <si>
    <t>Grants rec'd (Exercise Equip, PA system, Transparency Code)</t>
  </si>
  <si>
    <t>Transparency Code expenses</t>
  </si>
  <si>
    <t>Y/end</t>
  </si>
  <si>
    <t xml:space="preserve">MVAS purchase </t>
  </si>
  <si>
    <t>New Battery required</t>
  </si>
  <si>
    <t>VAT</t>
  </si>
  <si>
    <t>TOTAL without Village Grn/Play Area costs/VAT</t>
  </si>
  <si>
    <r>
      <rPr>
        <b/>
        <sz val="11"/>
        <color theme="1"/>
        <rFont val="Calibri"/>
        <family val="2"/>
        <scheme val="minor"/>
      </rPr>
      <t>2010</t>
    </r>
    <r>
      <rPr>
        <sz val="11"/>
        <color theme="1"/>
        <rFont val="Calibri"/>
        <family val="2"/>
        <scheme val="minor"/>
      </rPr>
      <t xml:space="preserve"> - £17500 borrowed for legal fees from VG a/c. </t>
    </r>
    <r>
      <rPr>
        <b/>
        <sz val="11"/>
        <color theme="1"/>
        <rFont val="Calibri"/>
        <family val="2"/>
        <scheme val="minor"/>
      </rPr>
      <t>Nov 2017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- £4,000 repaid to date</t>
    </r>
  </si>
  <si>
    <t>2017/18 Addl salary costs due to training new clerk &amp; compliance with Transparency Code (*£908 balance from Transparency code grant to cover this)</t>
  </si>
  <si>
    <t>CiLCA training required</t>
  </si>
  <si>
    <t>Every £1000 increase in precept = + £5.24 addl Band D tax</t>
  </si>
  <si>
    <t>tax band D</t>
  </si>
  <si>
    <t>2017/18 band D = £53.24 x £187.82 = £10,000                                        2018/19 band D = £53.23 x £190.89 = £10,160</t>
  </si>
  <si>
    <t>2016/17 band D = £52.52 x £190.39 = £10,000</t>
  </si>
  <si>
    <t>Need to increase Precept by £2000 or additional £10.48/year per tax band D household. (£0.20 per week)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</si>
</sst>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0"/>
      <color rgb="FF00B05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0"/>
      <color rgb="FFFF0000"/>
      <name val="Arial"/>
      <family val="2"/>
    </font>
    <font>
      <b/>
      <u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3" tint="0.3999755851924192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46">
    <xf numFmtId="0" fontId="0" fillId="0" borderId="0" xfId="0"/>
    <xf numFmtId="0" fontId="1" fillId="0" borderId="0" xfId="1"/>
    <xf numFmtId="0" fontId="2" fillId="0" borderId="0" xfId="1" applyFont="1"/>
    <xf numFmtId="16" fontId="2" fillId="0" borderId="0" xfId="1" applyNumberFormat="1" applyFont="1"/>
    <xf numFmtId="0" fontId="2" fillId="0" borderId="0" xfId="1" applyFont="1" applyAlignment="1">
      <alignment horizontal="center"/>
    </xf>
    <xf numFmtId="0" fontId="3" fillId="0" borderId="0" xfId="1" applyFont="1"/>
    <xf numFmtId="0" fontId="4" fillId="0" borderId="0" xfId="1" applyFont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1" fillId="0" borderId="3" xfId="1" applyBorder="1"/>
    <xf numFmtId="0" fontId="1" fillId="0" borderId="4" xfId="1" applyBorder="1"/>
    <xf numFmtId="0" fontId="1" fillId="0" borderId="3" xfId="1" applyBorder="1" applyAlignment="1">
      <alignment horizontal="right"/>
    </xf>
    <xf numFmtId="0" fontId="4" fillId="0" borderId="3" xfId="1" applyFont="1" applyBorder="1"/>
    <xf numFmtId="0" fontId="4" fillId="0" borderId="4" xfId="1" applyFont="1" applyBorder="1"/>
    <xf numFmtId="0" fontId="1" fillId="0" borderId="4" xfId="1" applyBorder="1" applyAlignment="1">
      <alignment horizontal="right"/>
    </xf>
    <xf numFmtId="0" fontId="1" fillId="0" borderId="3" xfId="1" applyFont="1" applyBorder="1"/>
    <xf numFmtId="0" fontId="1" fillId="0" borderId="5" xfId="1" applyBorder="1"/>
    <xf numFmtId="0" fontId="1" fillId="0" borderId="6" xfId="1" applyBorder="1"/>
    <xf numFmtId="4" fontId="0" fillId="0" borderId="0" xfId="0" applyNumberFormat="1"/>
    <xf numFmtId="0" fontId="2" fillId="0" borderId="7" xfId="1" applyFont="1" applyBorder="1" applyAlignment="1">
      <alignment horizontal="center"/>
    </xf>
    <xf numFmtId="0" fontId="1" fillId="0" borderId="0" xfId="1" applyBorder="1"/>
    <xf numFmtId="3" fontId="1" fillId="0" borderId="3" xfId="1" applyNumberFormat="1" applyBorder="1"/>
    <xf numFmtId="3" fontId="4" fillId="0" borderId="3" xfId="1" applyNumberFormat="1" applyFont="1" applyBorder="1"/>
    <xf numFmtId="0" fontId="9" fillId="0" borderId="0" xfId="0" applyFont="1"/>
    <xf numFmtId="0" fontId="2" fillId="0" borderId="0" xfId="1" applyFont="1" applyFill="1" applyBorder="1" applyAlignment="1">
      <alignment horizontal="center"/>
    </xf>
    <xf numFmtId="3" fontId="1" fillId="0" borderId="0" xfId="1" applyNumberFormat="1" applyBorder="1"/>
    <xf numFmtId="0" fontId="9" fillId="0" borderId="0" xfId="0" applyFont="1" applyBorder="1"/>
    <xf numFmtId="3" fontId="4" fillId="0" borderId="0" xfId="1" applyNumberFormat="1" applyFont="1" applyBorder="1"/>
    <xf numFmtId="0" fontId="8" fillId="0" borderId="7" xfId="0" applyFont="1" applyBorder="1"/>
    <xf numFmtId="0" fontId="2" fillId="0" borderId="2" xfId="1" applyFont="1" applyFill="1" applyBorder="1" applyAlignment="1">
      <alignment horizontal="center"/>
    </xf>
    <xf numFmtId="0" fontId="0" fillId="0" borderId="4" xfId="0" applyBorder="1"/>
    <xf numFmtId="0" fontId="3" fillId="2" borderId="0" xfId="1" applyFont="1" applyFill="1"/>
    <xf numFmtId="0" fontId="1" fillId="2" borderId="0" xfId="1" applyFill="1"/>
    <xf numFmtId="0" fontId="1" fillId="2" borderId="3" xfId="1" applyFill="1" applyBorder="1"/>
    <xf numFmtId="0" fontId="1" fillId="2" borderId="4" xfId="1" applyFill="1" applyBorder="1"/>
    <xf numFmtId="3" fontId="1" fillId="2" borderId="3" xfId="1" applyNumberFormat="1" applyFill="1" applyBorder="1"/>
    <xf numFmtId="0" fontId="2" fillId="2" borderId="0" xfId="1" applyFont="1" applyFill="1"/>
    <xf numFmtId="0" fontId="2" fillId="2" borderId="3" xfId="1" applyFont="1" applyFill="1" applyBorder="1"/>
    <xf numFmtId="0" fontId="2" fillId="2" borderId="4" xfId="1" applyFont="1" applyFill="1" applyBorder="1"/>
    <xf numFmtId="3" fontId="2" fillId="2" borderId="3" xfId="1" applyNumberFormat="1" applyFont="1" applyFill="1" applyBorder="1"/>
    <xf numFmtId="0" fontId="0" fillId="2" borderId="0" xfId="0" applyFill="1"/>
    <xf numFmtId="3" fontId="2" fillId="2" borderId="0" xfId="1" applyNumberFormat="1" applyFont="1" applyFill="1" applyBorder="1"/>
    <xf numFmtId="3" fontId="2" fillId="2" borderId="4" xfId="1" applyNumberFormat="1" applyFont="1" applyFill="1" applyBorder="1"/>
    <xf numFmtId="0" fontId="2" fillId="0" borderId="5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8" fillId="0" borderId="8" xfId="0" applyFont="1" applyBorder="1"/>
    <xf numFmtId="0" fontId="8" fillId="0" borderId="6" xfId="0" applyFont="1" applyBorder="1"/>
    <xf numFmtId="0" fontId="0" fillId="0" borderId="3" xfId="0" applyBorder="1"/>
    <xf numFmtId="3" fontId="3" fillId="0" borderId="3" xfId="1" applyNumberFormat="1" applyFont="1" applyBorder="1"/>
    <xf numFmtId="0" fontId="4" fillId="2" borderId="0" xfId="1" applyFont="1" applyFill="1"/>
    <xf numFmtId="0" fontId="4" fillId="2" borderId="3" xfId="1" applyFont="1" applyFill="1" applyBorder="1"/>
    <xf numFmtId="0" fontId="4" fillId="2" borderId="4" xfId="1" applyFont="1" applyFill="1" applyBorder="1"/>
    <xf numFmtId="0" fontId="10" fillId="0" borderId="0" xfId="0" applyFont="1"/>
    <xf numFmtId="0" fontId="12" fillId="0" borderId="0" xfId="0" applyFont="1"/>
    <xf numFmtId="3" fontId="9" fillId="0" borderId="0" xfId="0" applyNumberFormat="1" applyFont="1" applyBorder="1"/>
    <xf numFmtId="3" fontId="9" fillId="0" borderId="4" xfId="0" applyNumberFormat="1" applyFont="1" applyBorder="1"/>
    <xf numFmtId="3" fontId="1" fillId="2" borderId="0" xfId="1" applyNumberFormat="1" applyFill="1" applyBorder="1"/>
    <xf numFmtId="3" fontId="9" fillId="2" borderId="0" xfId="0" applyNumberFormat="1" applyFont="1" applyFill="1" applyBorder="1"/>
    <xf numFmtId="3" fontId="9" fillId="2" borderId="4" xfId="0" applyNumberFormat="1" applyFont="1" applyFill="1" applyBorder="1"/>
    <xf numFmtId="3" fontId="3" fillId="0" borderId="0" xfId="1" applyNumberFormat="1" applyFont="1" applyBorder="1"/>
    <xf numFmtId="3" fontId="0" fillId="0" borderId="0" xfId="0" applyNumberFormat="1" applyBorder="1"/>
    <xf numFmtId="3" fontId="11" fillId="0" borderId="0" xfId="0" applyNumberFormat="1" applyFont="1" applyBorder="1"/>
    <xf numFmtId="3" fontId="11" fillId="0" borderId="4" xfId="0" applyNumberFormat="1" applyFont="1" applyBorder="1"/>
    <xf numFmtId="3" fontId="3" fillId="2" borderId="0" xfId="1" applyNumberFormat="1" applyFont="1" applyFill="1" applyBorder="1"/>
    <xf numFmtId="3" fontId="4" fillId="2" borderId="3" xfId="1" applyNumberFormat="1" applyFont="1" applyFill="1" applyBorder="1"/>
    <xf numFmtId="3" fontId="4" fillId="2" borderId="0" xfId="1" applyNumberFormat="1" applyFont="1" applyFill="1" applyBorder="1"/>
    <xf numFmtId="3" fontId="11" fillId="2" borderId="0" xfId="0" applyNumberFormat="1" applyFont="1" applyFill="1" applyBorder="1"/>
    <xf numFmtId="3" fontId="11" fillId="2" borderId="4" xfId="0" applyNumberFormat="1" applyFont="1" applyFill="1" applyBorder="1"/>
    <xf numFmtId="3" fontId="7" fillId="0" borderId="0" xfId="1" applyNumberFormat="1" applyFont="1" applyBorder="1"/>
    <xf numFmtId="0" fontId="10" fillId="0" borderId="10" xfId="0" applyFont="1" applyBorder="1"/>
    <xf numFmtId="0" fontId="8" fillId="0" borderId="11" xfId="0" applyFont="1" applyBorder="1"/>
    <xf numFmtId="0" fontId="10" fillId="0" borderId="12" xfId="0" applyFont="1" applyBorder="1"/>
    <xf numFmtId="0" fontId="2" fillId="0" borderId="13" xfId="1" applyFont="1" applyFill="1" applyBorder="1" applyAlignment="1">
      <alignment horizontal="center"/>
    </xf>
    <xf numFmtId="0" fontId="0" fillId="0" borderId="14" xfId="0" applyBorder="1"/>
    <xf numFmtId="3" fontId="1" fillId="0" borderId="14" xfId="1" applyNumberFormat="1" applyFill="1" applyBorder="1"/>
    <xf numFmtId="3" fontId="1" fillId="2" borderId="14" xfId="1" applyNumberFormat="1" applyFill="1" applyBorder="1"/>
    <xf numFmtId="0" fontId="0" fillId="2" borderId="14" xfId="0" applyFill="1" applyBorder="1"/>
    <xf numFmtId="3" fontId="10" fillId="2" borderId="14" xfId="0" applyNumberFormat="1" applyFont="1" applyFill="1" applyBorder="1"/>
    <xf numFmtId="3" fontId="11" fillId="0" borderId="14" xfId="0" applyNumberFormat="1" applyFont="1" applyBorder="1"/>
    <xf numFmtId="3" fontId="12" fillId="2" borderId="14" xfId="0" applyNumberFormat="1" applyFont="1" applyFill="1" applyBorder="1"/>
    <xf numFmtId="3" fontId="12" fillId="0" borderId="14" xfId="0" applyNumberFormat="1" applyFont="1" applyBorder="1"/>
    <xf numFmtId="0" fontId="10" fillId="0" borderId="9" xfId="0" applyFont="1" applyBorder="1"/>
    <xf numFmtId="0" fontId="2" fillId="0" borderId="15" xfId="1" applyFont="1" applyFill="1" applyBorder="1" applyAlignment="1">
      <alignment horizontal="center"/>
    </xf>
    <xf numFmtId="0" fontId="3" fillId="0" borderId="0" xfId="1" applyFont="1" applyFill="1"/>
    <xf numFmtId="0" fontId="1" fillId="0" borderId="0" xfId="1" applyFill="1"/>
    <xf numFmtId="0" fontId="2" fillId="0" borderId="0" xfId="1" applyFont="1" applyFill="1"/>
    <xf numFmtId="0" fontId="4" fillId="0" borderId="0" xfId="1" applyFont="1" applyFill="1"/>
    <xf numFmtId="0" fontId="1" fillId="0" borderId="3" xfId="1" applyFill="1" applyBorder="1"/>
    <xf numFmtId="0" fontId="1" fillId="0" borderId="4" xfId="1" applyFill="1" applyBorder="1"/>
    <xf numFmtId="3" fontId="1" fillId="0" borderId="3" xfId="1" applyNumberFormat="1" applyFill="1" applyBorder="1"/>
    <xf numFmtId="3" fontId="3" fillId="0" borderId="0" xfId="1" applyNumberFormat="1" applyFont="1" applyFill="1" applyBorder="1"/>
    <xf numFmtId="3" fontId="9" fillId="0" borderId="0" xfId="0" applyNumberFormat="1" applyFont="1" applyFill="1" applyBorder="1"/>
    <xf numFmtId="3" fontId="9" fillId="0" borderId="4" xfId="0" applyNumberFormat="1" applyFont="1" applyFill="1" applyBorder="1"/>
    <xf numFmtId="0" fontId="0" fillId="0" borderId="0" xfId="0" applyFill="1"/>
    <xf numFmtId="0" fontId="1" fillId="2" borderId="3" xfId="1" applyFill="1" applyBorder="1" applyAlignment="1">
      <alignment horizontal="right"/>
    </xf>
    <xf numFmtId="0" fontId="13" fillId="0" borderId="0" xfId="0" applyFont="1"/>
    <xf numFmtId="3" fontId="0" fillId="0" borderId="14" xfId="0" applyNumberFormat="1" applyBorder="1"/>
    <xf numFmtId="0" fontId="0" fillId="0" borderId="0" xfId="0" applyBorder="1"/>
    <xf numFmtId="3" fontId="1" fillId="0" borderId="0" xfId="1" applyNumberFormat="1" applyFill="1" applyBorder="1"/>
    <xf numFmtId="3" fontId="10" fillId="2" borderId="0" xfId="0" applyNumberFormat="1" applyFont="1" applyFill="1" applyBorder="1"/>
    <xf numFmtId="3" fontId="12" fillId="2" borderId="0" xfId="0" applyNumberFormat="1" applyFont="1" applyFill="1" applyBorder="1"/>
    <xf numFmtId="3" fontId="12" fillId="0" borderId="0" xfId="0" applyNumberFormat="1" applyFont="1" applyBorder="1"/>
    <xf numFmtId="0" fontId="15" fillId="0" borderId="0" xfId="0" applyFont="1"/>
    <xf numFmtId="0" fontId="2" fillId="0" borderId="1" xfId="1" applyFont="1" applyFill="1" applyBorder="1" applyAlignment="1">
      <alignment horizontal="center"/>
    </xf>
    <xf numFmtId="0" fontId="2" fillId="0" borderId="5" xfId="1" applyFont="1" applyFill="1" applyBorder="1" applyAlignment="1">
      <alignment horizontal="center"/>
    </xf>
    <xf numFmtId="3" fontId="10" fillId="2" borderId="3" xfId="0" applyNumberFormat="1" applyFont="1" applyFill="1" applyBorder="1"/>
    <xf numFmtId="3" fontId="11" fillId="0" borderId="3" xfId="0" applyNumberFormat="1" applyFont="1" applyBorder="1"/>
    <xf numFmtId="3" fontId="12" fillId="2" borderId="3" xfId="0" applyNumberFormat="1" applyFont="1" applyFill="1" applyBorder="1"/>
    <xf numFmtId="3" fontId="12" fillId="0" borderId="3" xfId="0" applyNumberFormat="1" applyFont="1" applyBorder="1"/>
    <xf numFmtId="3" fontId="0" fillId="0" borderId="3" xfId="0" applyNumberFormat="1" applyBorder="1"/>
    <xf numFmtId="0" fontId="2" fillId="0" borderId="7" xfId="1" applyFont="1" applyFill="1" applyBorder="1" applyAlignment="1">
      <alignment horizontal="center"/>
    </xf>
    <xf numFmtId="0" fontId="2" fillId="0" borderId="8" xfId="1" applyFont="1" applyFill="1" applyBorder="1" applyAlignment="1">
      <alignment horizontal="center"/>
    </xf>
    <xf numFmtId="0" fontId="10" fillId="0" borderId="11" xfId="0" applyFont="1" applyBorder="1"/>
    <xf numFmtId="0" fontId="14" fillId="2" borderId="3" xfId="0" applyFont="1" applyFill="1" applyBorder="1"/>
    <xf numFmtId="0" fontId="14" fillId="2" borderId="0" xfId="0" applyFont="1" applyFill="1" applyBorder="1"/>
    <xf numFmtId="0" fontId="14" fillId="2" borderId="14" xfId="0" applyFont="1" applyFill="1" applyBorder="1"/>
    <xf numFmtId="0" fontId="14" fillId="0" borderId="3" xfId="0" applyFont="1" applyBorder="1"/>
    <xf numFmtId="0" fontId="14" fillId="0" borderId="0" xfId="0" applyFont="1"/>
    <xf numFmtId="0" fontId="14" fillId="0" borderId="0" xfId="0" applyFont="1" applyBorder="1"/>
    <xf numFmtId="0" fontId="14" fillId="0" borderId="14" xfId="0" applyFont="1" applyBorder="1"/>
    <xf numFmtId="0" fontId="16" fillId="0" borderId="0" xfId="1" applyFont="1"/>
    <xf numFmtId="0" fontId="16" fillId="0" borderId="3" xfId="1" applyFont="1" applyBorder="1" applyAlignment="1">
      <alignment horizontal="right"/>
    </xf>
    <xf numFmtId="0" fontId="16" fillId="0" borderId="4" xfId="1" applyFont="1" applyBorder="1"/>
    <xf numFmtId="3" fontId="16" fillId="0" borderId="3" xfId="1" applyNumberFormat="1" applyFont="1" applyBorder="1"/>
    <xf numFmtId="3" fontId="14" fillId="0" borderId="4" xfId="0" applyNumberFormat="1" applyFont="1" applyBorder="1"/>
    <xf numFmtId="3" fontId="16" fillId="0" borderId="3" xfId="1" applyNumberFormat="1" applyFont="1" applyFill="1" applyBorder="1"/>
    <xf numFmtId="3" fontId="16" fillId="0" borderId="0" xfId="1" applyNumberFormat="1" applyFont="1" applyFill="1" applyBorder="1"/>
    <xf numFmtId="3" fontId="16" fillId="0" borderId="14" xfId="1" applyNumberFormat="1" applyFont="1" applyFill="1" applyBorder="1"/>
    <xf numFmtId="0" fontId="16" fillId="2" borderId="0" xfId="1" applyFont="1" applyFill="1"/>
    <xf numFmtId="0" fontId="16" fillId="2" borderId="3" xfId="1" applyFont="1" applyFill="1" applyBorder="1"/>
    <xf numFmtId="0" fontId="16" fillId="2" borderId="4" xfId="1" applyFont="1" applyFill="1" applyBorder="1"/>
    <xf numFmtId="3" fontId="16" fillId="2" borderId="3" xfId="1" applyNumberFormat="1" applyFont="1" applyFill="1" applyBorder="1"/>
    <xf numFmtId="3" fontId="14" fillId="2" borderId="4" xfId="0" applyNumberFormat="1" applyFont="1" applyFill="1" applyBorder="1"/>
    <xf numFmtId="3" fontId="16" fillId="2" borderId="0" xfId="1" applyNumberFormat="1" applyFont="1" applyFill="1" applyBorder="1"/>
    <xf numFmtId="3" fontId="16" fillId="2" borderId="14" xfId="1" applyNumberFormat="1" applyFont="1" applyFill="1" applyBorder="1"/>
    <xf numFmtId="0" fontId="16" fillId="0" borderId="3" xfId="1" applyFont="1" applyBorder="1"/>
    <xf numFmtId="3" fontId="14" fillId="0" borderId="0" xfId="0" applyNumberFormat="1" applyFont="1" applyBorder="1"/>
    <xf numFmtId="0" fontId="16" fillId="3" borderId="0" xfId="1" applyFont="1" applyFill="1"/>
    <xf numFmtId="0" fontId="16" fillId="3" borderId="3" xfId="1" applyFont="1" applyFill="1" applyBorder="1"/>
    <xf numFmtId="0" fontId="16" fillId="3" borderId="4" xfId="1" applyFont="1" applyFill="1" applyBorder="1"/>
    <xf numFmtId="3" fontId="16" fillId="3" borderId="3" xfId="1" applyNumberFormat="1" applyFont="1" applyFill="1" applyBorder="1"/>
    <xf numFmtId="3" fontId="14" fillId="3" borderId="0" xfId="0" applyNumberFormat="1" applyFont="1" applyFill="1" applyBorder="1"/>
    <xf numFmtId="3" fontId="16" fillId="3" borderId="0" xfId="1" applyNumberFormat="1" applyFont="1" applyFill="1" applyBorder="1"/>
    <xf numFmtId="3" fontId="16" fillId="3" borderId="14" xfId="1" applyNumberFormat="1" applyFont="1" applyFill="1" applyBorder="1"/>
    <xf numFmtId="0" fontId="17" fillId="0" borderId="0" xfId="1" applyFont="1"/>
    <xf numFmtId="0" fontId="18" fillId="0" borderId="0" xfId="1" applyFont="1"/>
    <xf numFmtId="0" fontId="18" fillId="0" borderId="3" xfId="1" applyFont="1" applyBorder="1"/>
    <xf numFmtId="0" fontId="18" fillId="0" borderId="4" xfId="1" applyFont="1" applyBorder="1"/>
    <xf numFmtId="0" fontId="1" fillId="0" borderId="0" xfId="1" applyFont="1"/>
    <xf numFmtId="0" fontId="1" fillId="2" borderId="0" xfId="1" applyFont="1" applyFill="1"/>
    <xf numFmtId="3" fontId="0" fillId="0" borderId="0" xfId="0" applyNumberFormat="1"/>
    <xf numFmtId="0" fontId="16" fillId="4" borderId="0" xfId="1" applyFont="1" applyFill="1"/>
    <xf numFmtId="0" fontId="16" fillId="4" borderId="3" xfId="1" applyFont="1" applyFill="1" applyBorder="1"/>
    <xf numFmtId="0" fontId="16" fillId="4" borderId="4" xfId="1" applyFont="1" applyFill="1" applyBorder="1"/>
    <xf numFmtId="3" fontId="16" fillId="4" borderId="3" xfId="1" applyNumberFormat="1" applyFont="1" applyFill="1" applyBorder="1"/>
    <xf numFmtId="3" fontId="14" fillId="4" borderId="0" xfId="0" applyNumberFormat="1" applyFont="1" applyFill="1" applyBorder="1"/>
    <xf numFmtId="3" fontId="16" fillId="4" borderId="0" xfId="1" applyNumberFormat="1" applyFont="1" applyFill="1" applyBorder="1"/>
    <xf numFmtId="3" fontId="16" fillId="4" borderId="14" xfId="1" applyNumberFormat="1" applyFont="1" applyFill="1" applyBorder="1"/>
    <xf numFmtId="3" fontId="19" fillId="0" borderId="14" xfId="0" applyNumberFormat="1" applyFont="1" applyBorder="1"/>
    <xf numFmtId="3" fontId="20" fillId="0" borderId="14" xfId="0" applyNumberFormat="1" applyFont="1" applyBorder="1"/>
    <xf numFmtId="0" fontId="0" fillId="0" borderId="0" xfId="0" applyAlignment="1"/>
    <xf numFmtId="3" fontId="15" fillId="0" borderId="14" xfId="0" applyNumberFormat="1" applyFont="1" applyBorder="1"/>
    <xf numFmtId="3" fontId="1" fillId="5" borderId="14" xfId="1" applyNumberFormat="1" applyFill="1" applyBorder="1"/>
    <xf numFmtId="0" fontId="10" fillId="5" borderId="0" xfId="0" applyFont="1" applyFill="1" applyBorder="1"/>
    <xf numFmtId="0" fontId="0" fillId="5" borderId="0" xfId="0" applyFill="1"/>
    <xf numFmtId="0" fontId="2" fillId="5" borderId="0" xfId="1" applyFont="1" applyFill="1" applyBorder="1" applyAlignment="1">
      <alignment horizontal="left"/>
    </xf>
    <xf numFmtId="3" fontId="1" fillId="5" borderId="0" xfId="1" applyNumberFormat="1" applyFill="1" applyBorder="1"/>
    <xf numFmtId="0" fontId="21" fillId="0" borderId="0" xfId="1" applyFont="1"/>
    <xf numFmtId="0" fontId="4" fillId="0" borderId="10" xfId="1" applyFont="1" applyBorder="1"/>
    <xf numFmtId="0" fontId="0" fillId="0" borderId="11" xfId="0" applyBorder="1"/>
    <xf numFmtId="0" fontId="4" fillId="0" borderId="11" xfId="1" applyFont="1" applyBorder="1"/>
    <xf numFmtId="0" fontId="1" fillId="0" borderId="10" xfId="1" applyBorder="1"/>
    <xf numFmtId="0" fontId="1" fillId="0" borderId="12" xfId="1" applyBorder="1"/>
    <xf numFmtId="3" fontId="4" fillId="0" borderId="10" xfId="1" applyNumberFormat="1" applyFont="1" applyBorder="1"/>
    <xf numFmtId="3" fontId="11" fillId="0" borderId="12" xfId="0" applyNumberFormat="1" applyFont="1" applyBorder="1"/>
    <xf numFmtId="3" fontId="11" fillId="0" borderId="10" xfId="0" applyNumberFormat="1" applyFont="1" applyBorder="1"/>
    <xf numFmtId="3" fontId="11" fillId="0" borderId="11" xfId="0" applyNumberFormat="1" applyFont="1" applyBorder="1"/>
    <xf numFmtId="3" fontId="19" fillId="0" borderId="9" xfId="0" applyNumberFormat="1" applyFont="1" applyBorder="1"/>
    <xf numFmtId="0" fontId="0" fillId="0" borderId="14" xfId="0" applyFill="1" applyBorder="1"/>
    <xf numFmtId="0" fontId="2" fillId="0" borderId="9" xfId="1" applyFont="1" applyFill="1" applyBorder="1" applyAlignment="1">
      <alignment horizontal="center"/>
    </xf>
    <xf numFmtId="3" fontId="19" fillId="0" borderId="10" xfId="0" applyNumberFormat="1" applyFont="1" applyBorder="1"/>
    <xf numFmtId="3" fontId="20" fillId="0" borderId="3" xfId="0" applyNumberFormat="1" applyFont="1" applyBorder="1"/>
    <xf numFmtId="3" fontId="15" fillId="0" borderId="3" xfId="0" applyNumberFormat="1" applyFont="1" applyBorder="1"/>
    <xf numFmtId="0" fontId="0" fillId="0" borderId="13" xfId="0" applyBorder="1"/>
    <xf numFmtId="0" fontId="10" fillId="0" borderId="15" xfId="0" applyFont="1" applyBorder="1" applyAlignment="1"/>
    <xf numFmtId="0" fontId="0" fillId="6" borderId="10" xfId="0" applyFill="1" applyBorder="1"/>
    <xf numFmtId="0" fontId="3" fillId="3" borderId="0" xfId="1" applyFont="1" applyFill="1"/>
    <xf numFmtId="0" fontId="1" fillId="3" borderId="0" xfId="1" applyFill="1"/>
    <xf numFmtId="0" fontId="2" fillId="3" borderId="0" xfId="1" applyFont="1" applyFill="1"/>
    <xf numFmtId="0" fontId="4" fillId="3" borderId="0" xfId="1" applyFont="1" applyFill="1"/>
    <xf numFmtId="0" fontId="1" fillId="3" borderId="3" xfId="1" applyFill="1" applyBorder="1"/>
    <xf numFmtId="0" fontId="1" fillId="3" borderId="4" xfId="1" applyFill="1" applyBorder="1"/>
    <xf numFmtId="3" fontId="1" fillId="3" borderId="3" xfId="1" applyNumberFormat="1" applyFill="1" applyBorder="1"/>
    <xf numFmtId="3" fontId="9" fillId="3" borderId="4" xfId="0" applyNumberFormat="1" applyFont="1" applyFill="1" applyBorder="1"/>
    <xf numFmtId="3" fontId="1" fillId="3" borderId="0" xfId="1" applyNumberFormat="1" applyFill="1" applyBorder="1"/>
    <xf numFmtId="3" fontId="1" fillId="3" borderId="14" xfId="1" applyNumberFormat="1" applyFill="1" applyBorder="1"/>
    <xf numFmtId="0" fontId="0" fillId="3" borderId="14" xfId="0" applyFill="1" applyBorder="1"/>
    <xf numFmtId="0" fontId="1" fillId="3" borderId="0" xfId="1" applyFont="1" applyFill="1"/>
    <xf numFmtId="0" fontId="0" fillId="0" borderId="3" xfId="0" applyFont="1" applyBorder="1"/>
    <xf numFmtId="0" fontId="3" fillId="8" borderId="0" xfId="1" applyFont="1" applyFill="1"/>
    <xf numFmtId="0" fontId="1" fillId="8" borderId="0" xfId="1" applyFill="1"/>
    <xf numFmtId="0" fontId="2" fillId="8" borderId="0" xfId="1" applyFont="1" applyFill="1"/>
    <xf numFmtId="0" fontId="4" fillId="8" borderId="0" xfId="1" applyFont="1" applyFill="1"/>
    <xf numFmtId="0" fontId="1" fillId="8" borderId="3" xfId="1" applyFill="1" applyBorder="1"/>
    <xf numFmtId="0" fontId="1" fillId="8" borderId="4" xfId="1" applyFill="1" applyBorder="1"/>
    <xf numFmtId="3" fontId="1" fillId="8" borderId="3" xfId="1" applyNumberFormat="1" applyFill="1" applyBorder="1"/>
    <xf numFmtId="3" fontId="9" fillId="8" borderId="4" xfId="0" applyNumberFormat="1" applyFont="1" applyFill="1" applyBorder="1"/>
    <xf numFmtId="3" fontId="1" fillId="8" borderId="0" xfId="1" applyNumberFormat="1" applyFill="1" applyBorder="1"/>
    <xf numFmtId="3" fontId="1" fillId="8" borderId="14" xfId="1" applyNumberFormat="1" applyFill="1" applyBorder="1"/>
    <xf numFmtId="0" fontId="0" fillId="8" borderId="14" xfId="0" applyFill="1" applyBorder="1"/>
    <xf numFmtId="0" fontId="1" fillId="8" borderId="0" xfId="1" applyFont="1" applyFill="1"/>
    <xf numFmtId="0" fontId="0" fillId="9" borderId="0" xfId="0" applyFill="1"/>
    <xf numFmtId="3" fontId="15" fillId="0" borderId="15" xfId="0" applyNumberFormat="1" applyFont="1" applyBorder="1"/>
    <xf numFmtId="3" fontId="14" fillId="2" borderId="0" xfId="0" applyNumberFormat="1" applyFont="1" applyFill="1" applyBorder="1"/>
    <xf numFmtId="0" fontId="0" fillId="11" borderId="14" xfId="0" applyFont="1" applyFill="1" applyBorder="1"/>
    <xf numFmtId="0" fontId="9" fillId="0" borderId="14" xfId="0" applyFont="1" applyBorder="1"/>
    <xf numFmtId="0" fontId="2" fillId="0" borderId="14" xfId="1" applyFont="1" applyFill="1" applyBorder="1" applyAlignment="1">
      <alignment horizontal="center"/>
    </xf>
    <xf numFmtId="0" fontId="1" fillId="0" borderId="0" xfId="1" applyFont="1" applyFill="1"/>
    <xf numFmtId="0" fontId="1" fillId="0" borderId="3" xfId="1" applyFill="1" applyBorder="1" applyAlignment="1">
      <alignment horizontal="right"/>
    </xf>
    <xf numFmtId="0" fontId="13" fillId="0" borderId="0" xfId="0" applyFont="1" applyFill="1"/>
    <xf numFmtId="4" fontId="24" fillId="0" borderId="0" xfId="0" applyNumberFormat="1" applyFont="1" applyFill="1" applyBorder="1" applyAlignment="1">
      <alignment horizontal="right"/>
    </xf>
    <xf numFmtId="0" fontId="0" fillId="0" borderId="0" xfId="0" applyFill="1" applyBorder="1"/>
    <xf numFmtId="0" fontId="1" fillId="0" borderId="3" xfId="1" applyFont="1" applyFill="1" applyBorder="1"/>
    <xf numFmtId="0" fontId="10" fillId="0" borderId="0" xfId="0" applyFont="1" applyFill="1" applyBorder="1"/>
    <xf numFmtId="0" fontId="2" fillId="0" borderId="0" xfId="1" applyFont="1" applyFill="1" applyBorder="1" applyAlignment="1">
      <alignment horizontal="left"/>
    </xf>
    <xf numFmtId="0" fontId="8" fillId="0" borderId="4" xfId="0" applyFont="1" applyBorder="1"/>
    <xf numFmtId="0" fontId="2" fillId="0" borderId="3" xfId="1" applyFont="1" applyFill="1" applyBorder="1" applyAlignment="1">
      <alignment horizontal="center"/>
    </xf>
    <xf numFmtId="0" fontId="0" fillId="0" borderId="15" xfId="0" applyBorder="1" applyAlignment="1"/>
    <xf numFmtId="0" fontId="0" fillId="10" borderId="0" xfId="0" applyFill="1"/>
    <xf numFmtId="0" fontId="2" fillId="6" borderId="15" xfId="1" applyFont="1" applyFill="1" applyBorder="1" applyAlignment="1">
      <alignment horizontal="right"/>
    </xf>
    <xf numFmtId="0" fontId="2" fillId="6" borderId="9" xfId="1" applyFont="1" applyFill="1" applyBorder="1" applyAlignment="1">
      <alignment horizontal="right"/>
    </xf>
    <xf numFmtId="0" fontId="10" fillId="6" borderId="0" xfId="0" applyFont="1" applyFill="1" applyAlignment="1">
      <alignment horizontal="right"/>
    </xf>
    <xf numFmtId="0" fontId="10" fillId="6" borderId="9" xfId="0" applyFont="1" applyFill="1" applyBorder="1"/>
    <xf numFmtId="0" fontId="10" fillId="6" borderId="12" xfId="0" applyFont="1" applyFill="1" applyBorder="1"/>
    <xf numFmtId="0" fontId="0" fillId="7" borderId="1" xfId="0" applyFill="1" applyBorder="1" applyAlignment="1">
      <alignment wrapText="1"/>
    </xf>
    <xf numFmtId="0" fontId="0" fillId="7" borderId="7" xfId="0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0" fillId="7" borderId="0" xfId="0" applyFill="1" applyBorder="1" applyAlignment="1">
      <alignment wrapText="1"/>
    </xf>
    <xf numFmtId="0" fontId="0" fillId="7" borderId="4" xfId="0" applyFill="1" applyBorder="1" applyAlignment="1">
      <alignment wrapText="1"/>
    </xf>
    <xf numFmtId="0" fontId="0" fillId="7" borderId="5" xfId="0" applyFill="1" applyBorder="1" applyAlignment="1">
      <alignment wrapText="1"/>
    </xf>
    <xf numFmtId="0" fontId="0" fillId="7" borderId="8" xfId="0" applyFill="1" applyBorder="1" applyAlignment="1">
      <alignment wrapText="1"/>
    </xf>
    <xf numFmtId="0" fontId="0" fillId="7" borderId="6" xfId="0" applyFill="1" applyBorder="1" applyAlignment="1">
      <alignment wrapText="1"/>
    </xf>
    <xf numFmtId="0" fontId="0" fillId="10" borderId="0" xfId="0" applyFill="1" applyAlignment="1">
      <alignment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314325</xdr:colOff>
      <xdr:row>53</xdr:row>
      <xdr:rowOff>180975</xdr:rowOff>
    </xdr:from>
    <xdr:to>
      <xdr:col>13</xdr:col>
      <xdr:colOff>542925</xdr:colOff>
      <xdr:row>55</xdr:row>
      <xdr:rowOff>28575</xdr:rowOff>
    </xdr:to>
    <xdr:sp macro="" textlink="">
      <xdr:nvSpPr>
        <xdr:cNvPr id="2" name="He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124700" y="10106025"/>
          <a:ext cx="228600" cy="228600"/>
        </a:xfrm>
        <a:prstGeom prst="hear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ance\2013-2014Accou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come"/>
      <sheetName val="Expenditure"/>
      <sheetName val="Expenditure_FinYr2013_14"/>
    </sheetNames>
    <sheetDataSet>
      <sheetData sheetId="0" refreshError="1"/>
      <sheetData sheetId="1" refreshError="1"/>
      <sheetData sheetId="2" refreshError="1">
        <row r="23">
          <cell r="U23">
            <v>92</v>
          </cell>
        </row>
        <row r="65">
          <cell r="F65">
            <v>2033.58</v>
          </cell>
          <cell r="G65">
            <v>133.48000000000002</v>
          </cell>
          <cell r="S65">
            <v>1136.55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12"/>
  <sheetViews>
    <sheetView tabSelected="1" workbookViewId="0">
      <selection activeCell="Q34" sqref="Q34"/>
    </sheetView>
  </sheetViews>
  <sheetFormatPr defaultRowHeight="15" x14ac:dyDescent="0.25"/>
  <cols>
    <col min="5" max="5" width="11.42578125" customWidth="1"/>
    <col min="6" max="8" width="0" hidden="1" customWidth="1"/>
    <col min="9" max="9" width="10.140625" hidden="1" customWidth="1"/>
    <col min="10" max="12" width="0" hidden="1" customWidth="1"/>
    <col min="14" max="14" width="9.140625" customWidth="1"/>
    <col min="15" max="15" width="10.42578125" customWidth="1"/>
    <col min="16" max="16" width="12.28515625" bestFit="1" customWidth="1"/>
    <col min="17" max="17" width="10.42578125" customWidth="1"/>
    <col min="18" max="18" width="1.85546875" customWidth="1"/>
    <col min="24" max="24" width="18.7109375" customWidth="1"/>
  </cols>
  <sheetData>
    <row r="1" spans="1:25" x14ac:dyDescent="0.25">
      <c r="A1" s="2" t="s">
        <v>0</v>
      </c>
      <c r="B1" s="2"/>
      <c r="C1" s="2"/>
      <c r="D1" s="2" t="s">
        <v>1</v>
      </c>
      <c r="E1" s="2"/>
      <c r="F1" s="1"/>
      <c r="G1" s="1"/>
      <c r="H1" s="1"/>
    </row>
    <row r="2" spans="1:25" ht="15.75" thickBot="1" x14ac:dyDescent="0.3">
      <c r="A2" s="1"/>
      <c r="B2" s="1"/>
      <c r="C2" s="1"/>
      <c r="D2" s="1"/>
      <c r="E2" s="1"/>
      <c r="F2" s="4"/>
      <c r="G2" s="1"/>
      <c r="H2" s="1"/>
      <c r="Q2" s="104" t="s">
        <v>78</v>
      </c>
      <c r="R2" s="104"/>
      <c r="U2" s="230" t="s">
        <v>151</v>
      </c>
      <c r="V2" s="230"/>
      <c r="W2" s="230"/>
      <c r="X2" s="230"/>
      <c r="Y2" s="230"/>
    </row>
    <row r="3" spans="1:25" x14ac:dyDescent="0.25">
      <c r="A3" s="1"/>
      <c r="B3" s="1"/>
      <c r="C3" s="1"/>
      <c r="D3" s="3"/>
      <c r="E3" s="1"/>
      <c r="F3" s="7" t="s">
        <v>2</v>
      </c>
      <c r="G3" s="8" t="s">
        <v>3</v>
      </c>
      <c r="H3" s="7" t="s">
        <v>2</v>
      </c>
      <c r="I3" s="31" t="s">
        <v>43</v>
      </c>
      <c r="J3" s="105" t="s">
        <v>2</v>
      </c>
      <c r="K3" s="112" t="s">
        <v>44</v>
      </c>
      <c r="L3" s="105" t="s">
        <v>117</v>
      </c>
      <c r="M3" s="74" t="s">
        <v>2</v>
      </c>
      <c r="N3" s="105" t="s">
        <v>43</v>
      </c>
      <c r="O3" s="74" t="s">
        <v>2</v>
      </c>
      <c r="P3" s="74" t="s">
        <v>132</v>
      </c>
      <c r="Q3" s="74" t="s">
        <v>2</v>
      </c>
      <c r="R3" s="74"/>
      <c r="S3" s="26" t="s">
        <v>61</v>
      </c>
      <c r="U3" s="245" t="s">
        <v>150</v>
      </c>
      <c r="V3" s="245"/>
      <c r="W3" s="245"/>
      <c r="X3" s="245"/>
      <c r="Y3" s="245"/>
    </row>
    <row r="4" spans="1:25" ht="15.75" thickBot="1" x14ac:dyDescent="0.3">
      <c r="A4" s="1"/>
      <c r="B4" s="1"/>
      <c r="C4" s="1"/>
      <c r="D4" s="1"/>
      <c r="E4" s="1"/>
      <c r="F4" s="9" t="s">
        <v>4</v>
      </c>
      <c r="G4" s="10" t="s">
        <v>4</v>
      </c>
      <c r="H4" s="45" t="s">
        <v>6</v>
      </c>
      <c r="I4" s="48" t="s">
        <v>6</v>
      </c>
      <c r="J4" s="106" t="s">
        <v>60</v>
      </c>
      <c r="K4" s="113" t="s">
        <v>60</v>
      </c>
      <c r="L4" s="106" t="s">
        <v>88</v>
      </c>
      <c r="M4" s="84" t="s">
        <v>112</v>
      </c>
      <c r="N4" s="106" t="s">
        <v>112</v>
      </c>
      <c r="O4" s="84" t="s">
        <v>124</v>
      </c>
      <c r="P4" s="218" t="s">
        <v>124</v>
      </c>
      <c r="Q4" s="218" t="s">
        <v>131</v>
      </c>
      <c r="R4" s="218"/>
      <c r="S4" s="54"/>
      <c r="U4" s="245"/>
      <c r="V4" s="245"/>
      <c r="W4" s="245"/>
      <c r="X4" s="245"/>
      <c r="Y4" s="245"/>
    </row>
    <row r="5" spans="1:25" ht="15.75" thickBot="1" x14ac:dyDescent="0.3">
      <c r="A5" s="1"/>
      <c r="B5" s="1"/>
      <c r="C5" s="1"/>
      <c r="D5" s="1"/>
      <c r="E5" s="1"/>
      <c r="F5" s="9"/>
      <c r="G5" s="10"/>
      <c r="H5" s="9"/>
      <c r="I5" s="227"/>
      <c r="J5" s="228"/>
      <c r="K5" s="26"/>
      <c r="L5" s="106"/>
      <c r="M5" s="231">
        <v>52.52</v>
      </c>
      <c r="N5" s="233"/>
      <c r="O5" s="231">
        <v>53.24</v>
      </c>
      <c r="P5" s="232"/>
      <c r="Q5" s="232">
        <v>53.23</v>
      </c>
      <c r="R5" s="218"/>
      <c r="S5" s="26" t="s">
        <v>149</v>
      </c>
    </row>
    <row r="6" spans="1:25" ht="15.75" thickBot="1" x14ac:dyDescent="0.3">
      <c r="A6" s="2" t="s">
        <v>7</v>
      </c>
      <c r="B6" s="1"/>
      <c r="C6" s="1"/>
      <c r="D6" s="2"/>
      <c r="E6" s="1"/>
      <c r="F6" s="11"/>
      <c r="G6" s="12"/>
      <c r="H6" s="23"/>
      <c r="I6" s="32"/>
      <c r="J6" s="49"/>
      <c r="K6" s="99"/>
      <c r="L6" s="187" t="s">
        <v>116</v>
      </c>
      <c r="M6" s="234">
        <v>190.39</v>
      </c>
      <c r="N6" s="235" t="s">
        <v>116</v>
      </c>
      <c r="O6" s="234">
        <v>187.82</v>
      </c>
      <c r="P6" s="234"/>
      <c r="Q6" s="234">
        <v>190.89</v>
      </c>
      <c r="R6" s="75"/>
      <c r="S6" s="54" t="s">
        <v>116</v>
      </c>
    </row>
    <row r="7" spans="1:25" x14ac:dyDescent="0.25">
      <c r="A7" s="122" t="s">
        <v>8</v>
      </c>
      <c r="B7" s="122"/>
      <c r="C7" s="122"/>
      <c r="D7" s="122"/>
      <c r="E7" s="122"/>
      <c r="F7" s="123">
        <v>8500</v>
      </c>
      <c r="G7" s="124">
        <v>8500</v>
      </c>
      <c r="H7" s="125">
        <v>8500</v>
      </c>
      <c r="I7" s="126">
        <v>8566</v>
      </c>
      <c r="J7" s="127">
        <v>8192</v>
      </c>
      <c r="K7" s="128">
        <v>8192</v>
      </c>
      <c r="L7" s="127">
        <v>8660</v>
      </c>
      <c r="M7" s="129">
        <v>10000</v>
      </c>
      <c r="N7" s="128">
        <v>10000</v>
      </c>
      <c r="O7" s="98">
        <v>10000</v>
      </c>
      <c r="P7" s="98">
        <v>10000</v>
      </c>
      <c r="Q7" s="98">
        <v>10160</v>
      </c>
      <c r="R7" s="75"/>
    </row>
    <row r="8" spans="1:25" x14ac:dyDescent="0.25">
      <c r="A8" s="122" t="s">
        <v>105</v>
      </c>
      <c r="B8" s="122"/>
      <c r="C8" s="122"/>
      <c r="D8" s="122"/>
      <c r="E8" s="122"/>
      <c r="F8" s="123"/>
      <c r="G8" s="124"/>
      <c r="H8" s="125"/>
      <c r="I8" s="126"/>
      <c r="J8" s="127">
        <v>399</v>
      </c>
      <c r="K8" s="128">
        <v>399</v>
      </c>
      <c r="L8" s="127">
        <v>270</v>
      </c>
      <c r="M8" s="129">
        <v>135</v>
      </c>
      <c r="N8" s="128">
        <v>135</v>
      </c>
      <c r="O8" s="129">
        <v>0</v>
      </c>
      <c r="P8" s="129">
        <v>0</v>
      </c>
      <c r="Q8" s="129">
        <v>0</v>
      </c>
      <c r="R8" s="75"/>
    </row>
    <row r="9" spans="1:25" x14ac:dyDescent="0.25">
      <c r="A9" s="130" t="s">
        <v>9</v>
      </c>
      <c r="B9" s="130" t="s">
        <v>10</v>
      </c>
      <c r="C9" s="130"/>
      <c r="D9" s="130"/>
      <c r="E9" s="130"/>
      <c r="F9" s="131">
        <v>2600</v>
      </c>
      <c r="G9" s="132">
        <v>5265</v>
      </c>
      <c r="H9" s="133">
        <v>2650</v>
      </c>
      <c r="I9" s="134">
        <v>2651</v>
      </c>
      <c r="J9" s="133">
        <v>2651</v>
      </c>
      <c r="K9" s="135">
        <v>2638.16</v>
      </c>
      <c r="L9" s="133">
        <v>2648</v>
      </c>
      <c r="M9" s="136">
        <v>2650</v>
      </c>
      <c r="N9" s="135">
        <v>2648</v>
      </c>
      <c r="O9" s="136">
        <v>2650</v>
      </c>
      <c r="P9" s="136">
        <v>2650</v>
      </c>
      <c r="Q9" s="136">
        <v>2650</v>
      </c>
      <c r="R9" s="75"/>
      <c r="S9" t="s">
        <v>36</v>
      </c>
    </row>
    <row r="10" spans="1:25" x14ac:dyDescent="0.25">
      <c r="A10" s="130" t="s">
        <v>9</v>
      </c>
      <c r="B10" s="130" t="s">
        <v>115</v>
      </c>
      <c r="C10" s="130"/>
      <c r="D10" s="130"/>
      <c r="E10" s="130"/>
      <c r="F10" s="131">
        <v>250</v>
      </c>
      <c r="G10" s="132"/>
      <c r="H10" s="133">
        <v>300</v>
      </c>
      <c r="I10" s="134">
        <v>269</v>
      </c>
      <c r="J10" s="133">
        <v>270</v>
      </c>
      <c r="K10" s="135">
        <v>298.68</v>
      </c>
      <c r="L10" s="133">
        <v>309</v>
      </c>
      <c r="M10" s="136">
        <v>310</v>
      </c>
      <c r="N10" s="135">
        <v>309</v>
      </c>
      <c r="O10" s="136">
        <v>310</v>
      </c>
      <c r="P10" s="136">
        <v>310</v>
      </c>
      <c r="Q10" s="136">
        <v>309</v>
      </c>
      <c r="R10" s="75"/>
      <c r="S10" t="s">
        <v>36</v>
      </c>
    </row>
    <row r="11" spans="1:25" x14ac:dyDescent="0.25">
      <c r="A11" s="130" t="s">
        <v>135</v>
      </c>
      <c r="B11" s="130"/>
      <c r="C11" s="130"/>
      <c r="D11" s="130"/>
      <c r="E11" s="130"/>
      <c r="F11" s="131"/>
      <c r="G11" s="132"/>
      <c r="H11" s="133"/>
      <c r="I11" s="134"/>
      <c r="J11" s="133"/>
      <c r="K11" s="135"/>
      <c r="L11" s="133"/>
      <c r="M11" s="136" t="s">
        <v>136</v>
      </c>
      <c r="N11" s="135">
        <v>1444</v>
      </c>
      <c r="O11" s="136" t="s">
        <v>136</v>
      </c>
      <c r="P11" s="136">
        <v>642</v>
      </c>
      <c r="Q11" s="136">
        <v>642</v>
      </c>
      <c r="R11" s="75"/>
    </row>
    <row r="12" spans="1:25" x14ac:dyDescent="0.25">
      <c r="A12" s="122" t="s">
        <v>12</v>
      </c>
      <c r="B12" s="122"/>
      <c r="C12" s="122"/>
      <c r="D12" s="122"/>
      <c r="E12" s="122"/>
      <c r="F12" s="137">
        <v>25</v>
      </c>
      <c r="G12" s="124">
        <v>9</v>
      </c>
      <c r="H12" s="125">
        <v>25</v>
      </c>
      <c r="I12" s="126">
        <v>29</v>
      </c>
      <c r="J12" s="127">
        <v>30</v>
      </c>
      <c r="K12" s="128">
        <v>26.53</v>
      </c>
      <c r="L12" s="127">
        <v>17</v>
      </c>
      <c r="M12" s="129">
        <v>15</v>
      </c>
      <c r="N12" s="128">
        <v>14</v>
      </c>
      <c r="O12" s="129">
        <v>15</v>
      </c>
      <c r="P12" s="129">
        <v>15</v>
      </c>
      <c r="Q12" s="129">
        <v>15</v>
      </c>
      <c r="R12" s="75"/>
    </row>
    <row r="13" spans="1:25" x14ac:dyDescent="0.25">
      <c r="A13" s="130" t="s">
        <v>14</v>
      </c>
      <c r="B13" s="130"/>
      <c r="C13" s="130"/>
      <c r="D13" s="130"/>
      <c r="E13" s="130"/>
      <c r="F13" s="131"/>
      <c r="G13" s="132">
        <v>100</v>
      </c>
      <c r="H13" s="133"/>
      <c r="I13" s="134">
        <v>15000</v>
      </c>
      <c r="J13" s="115">
        <v>0</v>
      </c>
      <c r="K13" s="116">
        <v>0</v>
      </c>
      <c r="L13" s="115">
        <v>0</v>
      </c>
      <c r="M13" s="117">
        <v>0</v>
      </c>
      <c r="N13" s="116">
        <v>0</v>
      </c>
      <c r="O13" s="216">
        <v>0</v>
      </c>
      <c r="P13" s="216"/>
      <c r="Q13" s="216"/>
      <c r="R13" s="75"/>
      <c r="S13" t="s">
        <v>36</v>
      </c>
    </row>
    <row r="14" spans="1:25" x14ac:dyDescent="0.25">
      <c r="A14" s="122" t="s">
        <v>15</v>
      </c>
      <c r="B14" s="122"/>
      <c r="C14" s="122"/>
      <c r="D14" s="122"/>
      <c r="E14" s="122"/>
      <c r="F14" s="137"/>
      <c r="G14" s="124">
        <v>100</v>
      </c>
      <c r="H14" s="125">
        <v>150</v>
      </c>
      <c r="I14" s="126">
        <v>150</v>
      </c>
      <c r="J14" s="127">
        <v>150</v>
      </c>
      <c r="K14" s="128">
        <v>150</v>
      </c>
      <c r="L14" s="127">
        <v>150</v>
      </c>
      <c r="M14" s="129">
        <v>150</v>
      </c>
      <c r="N14" s="128">
        <v>150</v>
      </c>
      <c r="O14" s="129">
        <v>150</v>
      </c>
      <c r="P14" s="129">
        <v>0</v>
      </c>
      <c r="Q14" s="129">
        <v>150</v>
      </c>
      <c r="R14" s="75"/>
    </row>
    <row r="15" spans="1:25" hidden="1" x14ac:dyDescent="0.25">
      <c r="A15" s="130" t="s">
        <v>122</v>
      </c>
      <c r="B15" s="130"/>
      <c r="C15" s="130"/>
      <c r="D15" s="130"/>
      <c r="E15" s="130"/>
      <c r="F15" s="131"/>
      <c r="G15" s="132"/>
      <c r="H15" s="133"/>
      <c r="I15" s="215"/>
      <c r="J15" s="133"/>
      <c r="K15" s="135"/>
      <c r="L15" s="133">
        <v>1850</v>
      </c>
      <c r="M15" s="136">
        <v>0</v>
      </c>
      <c r="N15" s="135">
        <v>0</v>
      </c>
      <c r="O15" s="136">
        <v>0</v>
      </c>
      <c r="P15" s="136"/>
      <c r="Q15" s="136">
        <v>0</v>
      </c>
      <c r="R15" s="75"/>
      <c r="S15" t="s">
        <v>123</v>
      </c>
    </row>
    <row r="16" spans="1:25" x14ac:dyDescent="0.25">
      <c r="A16" s="139" t="s">
        <v>80</v>
      </c>
      <c r="B16" s="139"/>
      <c r="C16" s="139"/>
      <c r="D16" s="139"/>
      <c r="E16" s="139"/>
      <c r="F16" s="140"/>
      <c r="G16" s="141"/>
      <c r="H16" s="142"/>
      <c r="I16" s="143"/>
      <c r="J16" s="142">
        <v>0</v>
      </c>
      <c r="K16" s="144">
        <v>2080</v>
      </c>
      <c r="L16" s="142">
        <v>2230</v>
      </c>
      <c r="M16" s="145">
        <v>2240</v>
      </c>
      <c r="N16" s="144">
        <v>2370</v>
      </c>
      <c r="O16" s="145">
        <v>2240</v>
      </c>
      <c r="P16" s="145"/>
      <c r="Q16" s="145">
        <v>2240</v>
      </c>
      <c r="R16" s="75"/>
      <c r="S16" t="s">
        <v>84</v>
      </c>
    </row>
    <row r="17" spans="1:31" x14ac:dyDescent="0.25">
      <c r="A17" s="139" t="s">
        <v>126</v>
      </c>
      <c r="B17" s="139"/>
      <c r="C17" s="139"/>
      <c r="D17" s="139"/>
      <c r="E17" s="139"/>
      <c r="F17" s="140"/>
      <c r="G17" s="141"/>
      <c r="H17" s="142"/>
      <c r="I17" s="143"/>
      <c r="J17" s="142">
        <v>0</v>
      </c>
      <c r="K17" s="144">
        <v>2080</v>
      </c>
      <c r="L17" s="142">
        <v>1880</v>
      </c>
      <c r="M17" s="145">
        <v>0</v>
      </c>
      <c r="N17" s="144">
        <v>0</v>
      </c>
      <c r="O17" s="145">
        <v>0</v>
      </c>
      <c r="P17" s="145"/>
      <c r="Q17" s="145">
        <v>0</v>
      </c>
      <c r="R17" s="75"/>
      <c r="S17" t="s">
        <v>84</v>
      </c>
    </row>
    <row r="18" spans="1:31" x14ac:dyDescent="0.25">
      <c r="A18" s="122" t="s">
        <v>13</v>
      </c>
      <c r="B18" s="122"/>
      <c r="C18" s="122"/>
      <c r="D18" s="122"/>
      <c r="E18" s="122"/>
      <c r="F18" s="137"/>
      <c r="G18" s="124"/>
      <c r="H18" s="125"/>
      <c r="I18" s="138"/>
      <c r="J18" s="127">
        <v>0</v>
      </c>
      <c r="K18" s="128">
        <v>510.67</v>
      </c>
      <c r="L18" s="127">
        <v>1000</v>
      </c>
      <c r="M18" s="129">
        <v>0</v>
      </c>
      <c r="N18" s="128">
        <v>2012</v>
      </c>
      <c r="O18" s="129">
        <v>0</v>
      </c>
      <c r="P18" s="129" t="s">
        <v>136</v>
      </c>
      <c r="Q18" s="129">
        <v>0</v>
      </c>
      <c r="R18" s="75"/>
      <c r="S18" t="s">
        <v>125</v>
      </c>
    </row>
    <row r="19" spans="1:31" x14ac:dyDescent="0.25">
      <c r="A19" s="122" t="s">
        <v>138</v>
      </c>
      <c r="B19" s="122"/>
      <c r="C19" s="122"/>
      <c r="D19" s="122"/>
      <c r="E19" s="122"/>
      <c r="F19" s="137"/>
      <c r="G19" s="124"/>
      <c r="H19" s="125"/>
      <c r="I19" s="138"/>
      <c r="J19" s="127"/>
      <c r="K19" s="128"/>
      <c r="L19" s="127"/>
      <c r="M19" s="129" t="s">
        <v>136</v>
      </c>
      <c r="N19" s="128">
        <v>2654</v>
      </c>
      <c r="O19" s="129" t="s">
        <v>136</v>
      </c>
      <c r="P19" s="129"/>
      <c r="Q19" s="129"/>
      <c r="R19" s="75"/>
    </row>
    <row r="20" spans="1:31" x14ac:dyDescent="0.25">
      <c r="A20" s="122" t="s">
        <v>137</v>
      </c>
      <c r="B20" s="122"/>
      <c r="C20" s="122"/>
      <c r="D20" s="122"/>
      <c r="E20" s="122"/>
      <c r="F20" s="137"/>
      <c r="G20" s="124"/>
      <c r="H20" s="125"/>
      <c r="I20" s="138"/>
      <c r="J20" s="127"/>
      <c r="K20" s="128"/>
      <c r="L20" s="127"/>
      <c r="M20" s="129" t="s">
        <v>136</v>
      </c>
      <c r="N20" s="128">
        <v>500</v>
      </c>
      <c r="O20" s="129"/>
      <c r="P20" s="129"/>
      <c r="Q20" s="129"/>
      <c r="R20" s="75"/>
    </row>
    <row r="21" spans="1:31" x14ac:dyDescent="0.25">
      <c r="A21" s="200" t="s">
        <v>119</v>
      </c>
      <c r="B21" s="119"/>
      <c r="C21" s="122"/>
      <c r="D21" s="122"/>
      <c r="E21" s="122"/>
      <c r="F21" s="137"/>
      <c r="G21" s="124"/>
      <c r="H21" s="125"/>
      <c r="I21" s="138">
        <v>100</v>
      </c>
      <c r="J21" s="118">
        <v>0</v>
      </c>
      <c r="K21" s="128">
        <v>0</v>
      </c>
      <c r="L21" s="127">
        <v>592</v>
      </c>
      <c r="M21" s="121">
        <v>1023</v>
      </c>
      <c r="N21" s="120">
        <v>1777</v>
      </c>
      <c r="O21" s="75">
        <v>1184</v>
      </c>
      <c r="P21" s="75">
        <v>1184</v>
      </c>
      <c r="Q21" s="75">
        <v>1184</v>
      </c>
      <c r="R21" s="75"/>
    </row>
    <row r="22" spans="1:31" ht="15.75" thickBot="1" x14ac:dyDescent="0.3">
      <c r="A22" s="51" t="s">
        <v>81</v>
      </c>
      <c r="B22" s="42"/>
      <c r="C22" s="51"/>
      <c r="D22" s="51"/>
      <c r="E22" s="51"/>
      <c r="F22" s="39">
        <f t="shared" ref="F22:Q22" si="0">SUM(F7:F21)</f>
        <v>11375</v>
      </c>
      <c r="G22" s="40">
        <f t="shared" si="0"/>
        <v>13974</v>
      </c>
      <c r="H22" s="41">
        <f t="shared" si="0"/>
        <v>11625</v>
      </c>
      <c r="I22" s="44">
        <f t="shared" si="0"/>
        <v>26765</v>
      </c>
      <c r="J22" s="107">
        <f t="shared" si="0"/>
        <v>11692</v>
      </c>
      <c r="K22" s="101">
        <f t="shared" si="0"/>
        <v>16375.04</v>
      </c>
      <c r="L22" s="107">
        <f t="shared" si="0"/>
        <v>19606</v>
      </c>
      <c r="M22" s="79">
        <f t="shared" si="0"/>
        <v>16523</v>
      </c>
      <c r="N22" s="79">
        <f t="shared" si="0"/>
        <v>24013</v>
      </c>
      <c r="O22" s="79">
        <f t="shared" si="0"/>
        <v>16549</v>
      </c>
      <c r="P22" s="79">
        <f>SUM(P7:P21)</f>
        <v>14801</v>
      </c>
      <c r="Q22" s="79">
        <f t="shared" si="0"/>
        <v>17350</v>
      </c>
      <c r="R22" s="75"/>
    </row>
    <row r="23" spans="1:31" ht="15.75" thickBot="1" x14ac:dyDescent="0.3">
      <c r="A23" s="170" t="s">
        <v>83</v>
      </c>
      <c r="B23" s="171"/>
      <c r="C23" s="172"/>
      <c r="D23" s="172"/>
      <c r="E23" s="172"/>
      <c r="F23" s="173"/>
      <c r="G23" s="174"/>
      <c r="H23" s="175">
        <f>H7+H12+H14</f>
        <v>8675</v>
      </c>
      <c r="I23" s="176" t="e">
        <f>I7+I12+I14+I21+#REF!+#REF!</f>
        <v>#REF!</v>
      </c>
      <c r="J23" s="177" t="e">
        <f>J7+J8+J12+J14+J21+#REF!</f>
        <v>#REF!</v>
      </c>
      <c r="K23" s="178" t="e">
        <f>K7+K8+K12+K14+K18+K21+#REF!</f>
        <v>#REF!</v>
      </c>
      <c r="L23" s="182">
        <f>L7+L8+L12+L14+L18+L21</f>
        <v>10689</v>
      </c>
      <c r="M23" s="179">
        <f>M22-M9-M10-M13-M16</f>
        <v>11323</v>
      </c>
      <c r="N23" s="179">
        <f>N22-N9-N10-N11-N13-N15-N16-N18</f>
        <v>15230</v>
      </c>
      <c r="O23" s="179">
        <f>O22-O9-O10-O13-O16</f>
        <v>11349</v>
      </c>
      <c r="P23" s="179">
        <f>P22-P9-P10-P11-P13-P16</f>
        <v>11199</v>
      </c>
      <c r="Q23" s="179">
        <f>Q22-Q9-Q10-Q11-Q13-Q16</f>
        <v>11509</v>
      </c>
      <c r="R23" s="75"/>
      <c r="S23" s="97"/>
    </row>
    <row r="24" spans="1:31" x14ac:dyDescent="0.25">
      <c r="B24" s="1"/>
      <c r="C24" s="1"/>
      <c r="D24" s="2"/>
      <c r="E24" s="1"/>
      <c r="F24" s="11"/>
      <c r="G24" s="12"/>
      <c r="H24" s="23"/>
      <c r="I24" s="57"/>
      <c r="J24" s="49"/>
      <c r="K24" s="99"/>
      <c r="L24" s="49"/>
      <c r="M24" s="75"/>
      <c r="N24" s="99"/>
      <c r="O24" s="185"/>
      <c r="P24" s="75"/>
      <c r="Q24" s="75"/>
      <c r="R24" s="75"/>
      <c r="S24">
        <v>52.39</v>
      </c>
    </row>
    <row r="25" spans="1:31" x14ac:dyDescent="0.25">
      <c r="A25" s="2" t="s">
        <v>17</v>
      </c>
      <c r="B25" s="1"/>
      <c r="C25" s="1"/>
      <c r="D25" s="1"/>
      <c r="E25" s="1"/>
      <c r="F25" s="11"/>
      <c r="G25" s="12"/>
      <c r="H25" s="23"/>
      <c r="I25" s="57"/>
      <c r="J25" s="49"/>
      <c r="K25" s="99"/>
      <c r="L25" s="49"/>
      <c r="M25" s="75"/>
      <c r="N25" s="99"/>
      <c r="O25" s="75"/>
      <c r="P25" s="75"/>
      <c r="Q25" s="75"/>
      <c r="R25" s="75"/>
    </row>
    <row r="26" spans="1:31" x14ac:dyDescent="0.25">
      <c r="A26" s="1" t="s">
        <v>18</v>
      </c>
      <c r="B26" s="1"/>
      <c r="C26" s="1"/>
      <c r="D26" s="1"/>
      <c r="E26" s="1"/>
      <c r="F26" s="11">
        <v>3250</v>
      </c>
      <c r="G26" s="12">
        <v>2735</v>
      </c>
      <c r="H26" s="23">
        <v>3150</v>
      </c>
      <c r="I26" s="57">
        <v>3500</v>
      </c>
      <c r="J26" s="91">
        <v>3800</v>
      </c>
      <c r="K26" s="100">
        <v>3050</v>
      </c>
      <c r="L26" s="91">
        <v>4007</v>
      </c>
      <c r="M26" s="76">
        <v>2440</v>
      </c>
      <c r="N26" s="100">
        <v>2427</v>
      </c>
      <c r="O26" s="76">
        <v>3200</v>
      </c>
      <c r="P26" s="76">
        <v>4134</v>
      </c>
      <c r="Q26" s="76">
        <v>3500</v>
      </c>
      <c r="R26" s="75"/>
      <c r="S26" s="20" t="s">
        <v>146</v>
      </c>
    </row>
    <row r="27" spans="1:31" x14ac:dyDescent="0.25">
      <c r="A27" s="1" t="s">
        <v>19</v>
      </c>
      <c r="B27" s="1"/>
      <c r="C27" s="1"/>
      <c r="D27" s="1"/>
      <c r="E27" s="1"/>
      <c r="F27" s="11">
        <v>250</v>
      </c>
      <c r="G27" s="12">
        <v>413</v>
      </c>
      <c r="H27" s="23">
        <v>450</v>
      </c>
      <c r="I27" s="57">
        <v>300</v>
      </c>
      <c r="J27" s="91">
        <v>350</v>
      </c>
      <c r="K27" s="100">
        <v>355</v>
      </c>
      <c r="L27" s="91">
        <v>228</v>
      </c>
      <c r="M27" s="76">
        <v>1560</v>
      </c>
      <c r="N27" s="100">
        <v>766</v>
      </c>
      <c r="O27" s="75">
        <v>800</v>
      </c>
      <c r="P27" s="75">
        <v>625</v>
      </c>
      <c r="Q27" s="75">
        <v>0</v>
      </c>
      <c r="R27" s="75"/>
    </row>
    <row r="28" spans="1:31" x14ac:dyDescent="0.25">
      <c r="A28" s="1" t="s">
        <v>20</v>
      </c>
      <c r="B28" s="1"/>
      <c r="C28" s="1"/>
      <c r="D28" s="1"/>
      <c r="E28" s="1"/>
      <c r="F28" s="11">
        <v>250</v>
      </c>
      <c r="G28" s="12">
        <v>413</v>
      </c>
      <c r="H28" s="23">
        <v>450</v>
      </c>
      <c r="I28" s="57">
        <v>300</v>
      </c>
      <c r="J28" s="91">
        <v>350</v>
      </c>
      <c r="K28" s="100">
        <v>355</v>
      </c>
      <c r="L28" s="91">
        <v>180</v>
      </c>
      <c r="M28" s="76">
        <v>350</v>
      </c>
      <c r="N28" s="100">
        <v>152</v>
      </c>
      <c r="O28" s="75">
        <v>350</v>
      </c>
      <c r="P28" s="75">
        <v>300</v>
      </c>
      <c r="Q28" s="75">
        <v>350</v>
      </c>
      <c r="R28" s="75"/>
    </row>
    <row r="29" spans="1:31" x14ac:dyDescent="0.25">
      <c r="A29" s="1" t="s">
        <v>139</v>
      </c>
      <c r="B29" s="1"/>
      <c r="C29" s="1"/>
      <c r="D29" s="1"/>
      <c r="E29" s="1"/>
      <c r="F29" s="11"/>
      <c r="G29" s="12"/>
      <c r="H29" s="23"/>
      <c r="I29" s="57"/>
      <c r="J29" s="91"/>
      <c r="K29" s="100"/>
      <c r="L29" s="91"/>
      <c r="M29" s="76" t="s">
        <v>136</v>
      </c>
      <c r="N29" s="100">
        <v>546.07000000000005</v>
      </c>
      <c r="O29" s="75" t="s">
        <v>136</v>
      </c>
      <c r="P29" s="75" t="s">
        <v>136</v>
      </c>
      <c r="Q29" s="75" t="s">
        <v>136</v>
      </c>
      <c r="R29" s="75"/>
    </row>
    <row r="30" spans="1:31" x14ac:dyDescent="0.25">
      <c r="A30" s="1" t="s">
        <v>16</v>
      </c>
      <c r="B30" s="1"/>
      <c r="C30" s="1"/>
      <c r="D30" s="1"/>
      <c r="E30" s="1"/>
      <c r="F30" s="11"/>
      <c r="G30" s="12"/>
      <c r="H30" s="23">
        <v>200</v>
      </c>
      <c r="I30" s="57">
        <v>200</v>
      </c>
      <c r="J30" s="91">
        <v>200</v>
      </c>
      <c r="K30" s="100">
        <v>139</v>
      </c>
      <c r="L30" s="91">
        <v>3</v>
      </c>
      <c r="M30" s="76">
        <v>150</v>
      </c>
      <c r="N30" s="100">
        <v>0</v>
      </c>
      <c r="O30" s="217">
        <v>150</v>
      </c>
      <c r="P30" s="217">
        <v>250</v>
      </c>
      <c r="Q30" s="217">
        <v>350</v>
      </c>
      <c r="R30" s="75"/>
      <c r="S30" t="s">
        <v>147</v>
      </c>
    </row>
    <row r="31" spans="1:31" x14ac:dyDescent="0.25">
      <c r="A31" s="1" t="s">
        <v>21</v>
      </c>
      <c r="B31" s="1"/>
      <c r="C31" s="1"/>
      <c r="D31" s="1"/>
      <c r="E31" s="1"/>
      <c r="F31" s="11">
        <v>1300</v>
      </c>
      <c r="G31" s="12">
        <v>1111</v>
      </c>
      <c r="H31" s="23">
        <v>1350</v>
      </c>
      <c r="I31" s="57">
        <v>1150</v>
      </c>
      <c r="J31" s="91">
        <v>1200</v>
      </c>
      <c r="K31" s="100">
        <v>1203.9000000000001</v>
      </c>
      <c r="L31" s="91">
        <v>1227</v>
      </c>
      <c r="M31" s="76">
        <v>1500</v>
      </c>
      <c r="N31" s="100">
        <v>1468</v>
      </c>
      <c r="O31" s="76">
        <v>1500</v>
      </c>
      <c r="P31" s="76">
        <v>1360</v>
      </c>
      <c r="Q31" s="76">
        <v>1500</v>
      </c>
      <c r="R31" s="75"/>
      <c r="S31" s="20"/>
    </row>
    <row r="32" spans="1:31" x14ac:dyDescent="0.25">
      <c r="A32" s="1" t="s">
        <v>22</v>
      </c>
      <c r="B32" s="1"/>
      <c r="C32" s="1"/>
      <c r="D32" s="1"/>
      <c r="E32" s="1"/>
      <c r="F32" s="11">
        <v>100</v>
      </c>
      <c r="G32" s="12">
        <v>110</v>
      </c>
      <c r="H32" s="23">
        <v>130</v>
      </c>
      <c r="I32" s="57">
        <v>92</v>
      </c>
      <c r="J32" s="91">
        <v>100</v>
      </c>
      <c r="K32" s="100">
        <v>92</v>
      </c>
      <c r="L32" s="91">
        <v>92</v>
      </c>
      <c r="M32" s="76">
        <v>100</v>
      </c>
      <c r="N32" s="100">
        <v>98</v>
      </c>
      <c r="O32" s="76">
        <v>100</v>
      </c>
      <c r="P32" s="76">
        <v>128</v>
      </c>
      <c r="Q32" s="76">
        <v>100</v>
      </c>
      <c r="R32" s="75"/>
      <c r="AE32" s="222"/>
    </row>
    <row r="33" spans="1:31" x14ac:dyDescent="0.25">
      <c r="A33" s="1" t="s">
        <v>23</v>
      </c>
      <c r="B33" s="1"/>
      <c r="C33" s="1"/>
      <c r="D33" s="1"/>
      <c r="E33" s="1"/>
      <c r="F33" s="11">
        <v>30</v>
      </c>
      <c r="G33" s="12">
        <v>30</v>
      </c>
      <c r="H33" s="23">
        <v>40</v>
      </c>
      <c r="I33" s="57">
        <v>45</v>
      </c>
      <c r="J33" s="91">
        <v>45</v>
      </c>
      <c r="K33" s="100">
        <v>45</v>
      </c>
      <c r="L33" s="91">
        <v>45</v>
      </c>
      <c r="M33" s="76">
        <v>50</v>
      </c>
      <c r="N33" s="100">
        <v>45</v>
      </c>
      <c r="O33" s="217">
        <v>50</v>
      </c>
      <c r="P33" s="217">
        <v>50</v>
      </c>
      <c r="Q33" s="217">
        <v>50</v>
      </c>
      <c r="R33" s="75"/>
      <c r="AE33" s="222"/>
    </row>
    <row r="34" spans="1:31" x14ac:dyDescent="0.25">
      <c r="A34" s="5" t="s">
        <v>51</v>
      </c>
      <c r="B34" s="1"/>
      <c r="C34" s="1"/>
      <c r="D34" s="1"/>
      <c r="E34" s="1"/>
      <c r="F34" s="11"/>
      <c r="G34" s="12"/>
      <c r="H34" s="23">
        <v>0</v>
      </c>
      <c r="I34" s="57">
        <v>94</v>
      </c>
      <c r="J34" s="91">
        <v>100</v>
      </c>
      <c r="K34" s="100"/>
      <c r="L34" s="91">
        <v>96</v>
      </c>
      <c r="M34" s="76">
        <v>88</v>
      </c>
      <c r="N34" s="100">
        <v>0</v>
      </c>
      <c r="O34" s="75">
        <v>90</v>
      </c>
      <c r="P34" s="75">
        <v>0</v>
      </c>
      <c r="Q34" s="75">
        <v>92</v>
      </c>
      <c r="R34" s="75"/>
      <c r="AE34" s="222"/>
    </row>
    <row r="35" spans="1:31" x14ac:dyDescent="0.25">
      <c r="A35" s="1" t="s">
        <v>30</v>
      </c>
      <c r="B35" s="1"/>
      <c r="C35" s="1"/>
      <c r="D35" s="1"/>
      <c r="E35" s="1"/>
      <c r="F35" s="11">
        <v>40</v>
      </c>
      <c r="G35" s="16">
        <v>40</v>
      </c>
      <c r="H35" s="23">
        <v>40</v>
      </c>
      <c r="I35" s="57">
        <v>20</v>
      </c>
      <c r="J35" s="91">
        <v>25</v>
      </c>
      <c r="K35" s="100"/>
      <c r="L35" s="91">
        <v>20</v>
      </c>
      <c r="M35" s="76">
        <v>25</v>
      </c>
      <c r="N35" s="100">
        <v>0</v>
      </c>
      <c r="O35" s="75">
        <v>30</v>
      </c>
      <c r="P35" s="75">
        <v>20</v>
      </c>
      <c r="Q35" s="75">
        <v>35</v>
      </c>
      <c r="R35" s="75"/>
      <c r="AE35" s="222"/>
    </row>
    <row r="36" spans="1:31" x14ac:dyDescent="0.25">
      <c r="A36" s="1" t="s">
        <v>113</v>
      </c>
      <c r="B36" s="1"/>
      <c r="C36" s="1"/>
      <c r="D36" s="1"/>
      <c r="E36" s="1"/>
      <c r="F36" s="11">
        <v>40</v>
      </c>
      <c r="G36" s="12">
        <v>40</v>
      </c>
      <c r="H36" s="23">
        <v>60</v>
      </c>
      <c r="I36" s="57">
        <v>54.4</v>
      </c>
      <c r="J36" s="91">
        <v>60</v>
      </c>
      <c r="K36" s="100">
        <v>54.4</v>
      </c>
      <c r="L36" s="91">
        <v>93</v>
      </c>
      <c r="M36" s="76">
        <v>80</v>
      </c>
      <c r="N36" s="100">
        <v>54</v>
      </c>
      <c r="O36" s="76">
        <v>80</v>
      </c>
      <c r="P36" s="76">
        <v>83</v>
      </c>
      <c r="Q36" s="76">
        <v>85</v>
      </c>
      <c r="R36" s="75"/>
      <c r="AE36" s="222"/>
    </row>
    <row r="37" spans="1:31" x14ac:dyDescent="0.25">
      <c r="A37" s="1" t="s">
        <v>24</v>
      </c>
      <c r="B37" s="1"/>
      <c r="C37" s="1"/>
      <c r="D37" s="1"/>
      <c r="E37" s="1"/>
      <c r="F37" s="11">
        <v>110</v>
      </c>
      <c r="G37" s="12"/>
      <c r="H37" s="23">
        <v>110</v>
      </c>
      <c r="I37" s="57">
        <v>110</v>
      </c>
      <c r="J37" s="91">
        <v>110</v>
      </c>
      <c r="K37" s="100">
        <v>110</v>
      </c>
      <c r="L37" s="91">
        <v>110</v>
      </c>
      <c r="M37" s="76">
        <v>110</v>
      </c>
      <c r="N37" s="100">
        <v>172</v>
      </c>
      <c r="O37" s="76">
        <v>110</v>
      </c>
      <c r="P37" s="76">
        <v>110</v>
      </c>
      <c r="Q37" s="76">
        <v>110</v>
      </c>
      <c r="R37" s="75"/>
      <c r="AE37" s="222"/>
    </row>
    <row r="38" spans="1:31" x14ac:dyDescent="0.25">
      <c r="A38" s="1" t="s">
        <v>25</v>
      </c>
      <c r="B38" s="1"/>
      <c r="C38" s="1"/>
      <c r="D38" s="1"/>
      <c r="E38" s="1"/>
      <c r="F38" s="11">
        <v>150</v>
      </c>
      <c r="G38" s="12">
        <v>100</v>
      </c>
      <c r="H38" s="23">
        <v>150</v>
      </c>
      <c r="I38" s="57">
        <v>150</v>
      </c>
      <c r="J38" s="91">
        <v>150</v>
      </c>
      <c r="K38" s="100"/>
      <c r="L38" s="91">
        <v>215</v>
      </c>
      <c r="M38" s="76">
        <v>150</v>
      </c>
      <c r="N38" s="100">
        <v>150</v>
      </c>
      <c r="O38" s="76">
        <v>150</v>
      </c>
      <c r="P38" s="76">
        <v>150</v>
      </c>
      <c r="Q38" s="76">
        <v>150</v>
      </c>
      <c r="R38" s="75"/>
      <c r="AE38" s="222"/>
    </row>
    <row r="39" spans="1:31" x14ac:dyDescent="0.25">
      <c r="A39" s="1" t="s">
        <v>26</v>
      </c>
      <c r="B39" s="1"/>
      <c r="C39" s="1"/>
      <c r="D39" s="1"/>
      <c r="E39" s="1"/>
      <c r="F39" s="11">
        <v>150</v>
      </c>
      <c r="G39" s="12">
        <v>100</v>
      </c>
      <c r="H39" s="23">
        <v>150</v>
      </c>
      <c r="I39" s="57">
        <v>150</v>
      </c>
      <c r="J39" s="91">
        <v>150</v>
      </c>
      <c r="K39" s="100"/>
      <c r="L39" s="91">
        <v>150</v>
      </c>
      <c r="M39" s="76">
        <v>150</v>
      </c>
      <c r="N39" s="100">
        <v>150</v>
      </c>
      <c r="O39" s="76">
        <v>150</v>
      </c>
      <c r="P39" s="76">
        <v>150</v>
      </c>
      <c r="Q39" s="76">
        <v>150</v>
      </c>
      <c r="R39" s="75"/>
      <c r="AE39" s="222"/>
    </row>
    <row r="40" spans="1:31" x14ac:dyDescent="0.25">
      <c r="A40" s="1" t="s">
        <v>27</v>
      </c>
      <c r="B40" s="1"/>
      <c r="C40" s="1"/>
      <c r="D40" s="1"/>
      <c r="E40" s="1"/>
      <c r="F40" s="11">
        <v>150</v>
      </c>
      <c r="G40" s="12">
        <v>160</v>
      </c>
      <c r="H40" s="23">
        <v>180</v>
      </c>
      <c r="I40" s="57">
        <v>200</v>
      </c>
      <c r="J40" s="91">
        <v>200</v>
      </c>
      <c r="K40" s="100"/>
      <c r="L40" s="91">
        <v>195</v>
      </c>
      <c r="M40" s="76">
        <v>200</v>
      </c>
      <c r="N40" s="100">
        <v>195</v>
      </c>
      <c r="O40" s="76">
        <v>200</v>
      </c>
      <c r="P40" s="76">
        <v>225</v>
      </c>
      <c r="Q40" s="76">
        <v>225</v>
      </c>
      <c r="R40" s="75"/>
      <c r="AE40" s="222"/>
    </row>
    <row r="41" spans="1:31" x14ac:dyDescent="0.25">
      <c r="A41" s="1" t="s">
        <v>28</v>
      </c>
      <c r="B41" s="1"/>
      <c r="C41" s="1"/>
      <c r="D41" s="1"/>
      <c r="E41" s="1"/>
      <c r="F41" s="11">
        <v>500</v>
      </c>
      <c r="G41" s="12">
        <v>385</v>
      </c>
      <c r="H41" s="23">
        <v>175</v>
      </c>
      <c r="I41" s="57">
        <v>100</v>
      </c>
      <c r="J41" s="91">
        <v>100</v>
      </c>
      <c r="K41" s="100">
        <v>200</v>
      </c>
      <c r="L41" s="91">
        <v>100</v>
      </c>
      <c r="M41" s="76">
        <v>100</v>
      </c>
      <c r="N41" s="100">
        <v>100</v>
      </c>
      <c r="O41" s="76">
        <v>130</v>
      </c>
      <c r="P41" s="76">
        <v>100</v>
      </c>
      <c r="Q41" s="76">
        <v>200</v>
      </c>
      <c r="R41" s="75"/>
      <c r="S41" t="s">
        <v>133</v>
      </c>
      <c r="AE41" s="222"/>
    </row>
    <row r="42" spans="1:31" x14ac:dyDescent="0.25">
      <c r="A42" s="1" t="s">
        <v>29</v>
      </c>
      <c r="B42" s="1"/>
      <c r="C42" s="1"/>
      <c r="D42" s="1"/>
      <c r="E42" s="1"/>
      <c r="F42" s="11"/>
      <c r="G42" s="12"/>
      <c r="H42" s="23">
        <v>300</v>
      </c>
      <c r="I42" s="57">
        <v>31.4</v>
      </c>
      <c r="J42" s="91">
        <v>50</v>
      </c>
      <c r="K42" s="100">
        <v>16.25</v>
      </c>
      <c r="L42" s="91">
        <v>17</v>
      </c>
      <c r="M42" s="76">
        <v>50</v>
      </c>
      <c r="N42" s="100">
        <v>28</v>
      </c>
      <c r="O42" s="76">
        <v>50</v>
      </c>
      <c r="P42" s="76">
        <v>28</v>
      </c>
      <c r="Q42" s="76">
        <v>50</v>
      </c>
      <c r="R42" s="75"/>
      <c r="S42" t="s">
        <v>93</v>
      </c>
      <c r="AE42" s="222"/>
    </row>
    <row r="43" spans="1:31" x14ac:dyDescent="0.25">
      <c r="A43" s="1" t="s">
        <v>33</v>
      </c>
      <c r="B43" s="1"/>
      <c r="C43" s="1"/>
      <c r="D43" s="1"/>
      <c r="E43" s="1"/>
      <c r="F43" s="11">
        <v>0</v>
      </c>
      <c r="G43" s="12"/>
      <c r="H43" s="23">
        <v>100</v>
      </c>
      <c r="I43" s="57">
        <v>0</v>
      </c>
      <c r="J43" s="91">
        <v>0</v>
      </c>
      <c r="K43" s="100">
        <v>169.2</v>
      </c>
      <c r="L43" s="91">
        <v>0</v>
      </c>
      <c r="M43" s="76">
        <v>300</v>
      </c>
      <c r="N43" s="100" t="s">
        <v>136</v>
      </c>
      <c r="O43" s="75">
        <v>300</v>
      </c>
      <c r="P43" s="75">
        <v>250</v>
      </c>
      <c r="Q43" s="75">
        <v>300</v>
      </c>
      <c r="R43" s="75"/>
      <c r="AE43" s="222"/>
    </row>
    <row r="44" spans="1:31" x14ac:dyDescent="0.25">
      <c r="A44" s="1" t="s">
        <v>107</v>
      </c>
      <c r="B44" s="1"/>
      <c r="C44" s="1"/>
      <c r="D44" s="1"/>
      <c r="E44" s="1"/>
      <c r="F44" s="11">
        <v>75</v>
      </c>
      <c r="G44" s="12">
        <v>450</v>
      </c>
      <c r="H44" s="23">
        <v>100</v>
      </c>
      <c r="I44" s="57">
        <v>85</v>
      </c>
      <c r="J44" s="91">
        <v>0</v>
      </c>
      <c r="K44" s="100">
        <v>35</v>
      </c>
      <c r="L44" s="91">
        <v>35</v>
      </c>
      <c r="M44" s="76">
        <v>35</v>
      </c>
      <c r="N44" s="100">
        <v>35</v>
      </c>
      <c r="O44" s="76">
        <v>35</v>
      </c>
      <c r="P44" s="76">
        <v>35</v>
      </c>
      <c r="Q44" s="76">
        <v>35</v>
      </c>
      <c r="R44" s="75"/>
      <c r="S44" t="s">
        <v>85</v>
      </c>
      <c r="AE44" s="222"/>
    </row>
    <row r="45" spans="1:31" x14ac:dyDescent="0.25">
      <c r="A45" s="86" t="s">
        <v>35</v>
      </c>
      <c r="B45" s="86"/>
      <c r="C45" s="86"/>
      <c r="D45" s="86"/>
      <c r="E45" s="86"/>
      <c r="F45" s="224">
        <v>1000</v>
      </c>
      <c r="G45" s="90"/>
      <c r="H45" s="91">
        <v>2000</v>
      </c>
      <c r="I45" s="94">
        <v>1000</v>
      </c>
      <c r="J45" s="91">
        <v>1000</v>
      </c>
      <c r="K45" s="100">
        <v>1000</v>
      </c>
      <c r="L45" s="91">
        <v>1000</v>
      </c>
      <c r="M45" s="76">
        <v>1000</v>
      </c>
      <c r="N45" s="100">
        <v>1000</v>
      </c>
      <c r="O45" s="76">
        <v>1000</v>
      </c>
      <c r="P45" s="76">
        <v>1000</v>
      </c>
      <c r="Q45" s="76">
        <v>1000</v>
      </c>
      <c r="R45" s="75"/>
      <c r="S45" s="20" t="s">
        <v>145</v>
      </c>
      <c r="AE45" s="222"/>
    </row>
    <row r="46" spans="1:31" x14ac:dyDescent="0.25">
      <c r="A46" s="33" t="s">
        <v>73</v>
      </c>
      <c r="B46" s="34"/>
      <c r="C46" s="34"/>
      <c r="D46" s="34"/>
      <c r="E46" s="34"/>
      <c r="F46" s="96"/>
      <c r="G46" s="36">
        <v>125</v>
      </c>
      <c r="H46" s="37">
        <v>100</v>
      </c>
      <c r="I46" s="60">
        <v>1935</v>
      </c>
      <c r="J46" s="37">
        <v>0</v>
      </c>
      <c r="K46" s="58">
        <v>300</v>
      </c>
      <c r="L46" s="37">
        <v>7438</v>
      </c>
      <c r="M46" s="77">
        <v>1250</v>
      </c>
      <c r="N46" s="58">
        <v>6695</v>
      </c>
      <c r="O46" s="77">
        <v>1250</v>
      </c>
      <c r="P46" s="77">
        <v>500</v>
      </c>
      <c r="Q46" s="77">
        <v>1250</v>
      </c>
      <c r="R46" s="75"/>
      <c r="S46" s="97" t="s">
        <v>127</v>
      </c>
      <c r="AE46" s="222"/>
    </row>
    <row r="47" spans="1:31" s="95" customFormat="1" hidden="1" x14ac:dyDescent="0.25">
      <c r="A47" s="219" t="s">
        <v>90</v>
      </c>
      <c r="B47" s="86"/>
      <c r="C47" s="86"/>
      <c r="D47" s="86"/>
      <c r="E47" s="86"/>
      <c r="F47" s="220"/>
      <c r="G47" s="90"/>
      <c r="H47" s="91"/>
      <c r="I47" s="94"/>
      <c r="J47" s="91">
        <v>0</v>
      </c>
      <c r="K47" s="100">
        <v>1098.9000000000001</v>
      </c>
      <c r="L47" s="91">
        <v>1099</v>
      </c>
      <c r="M47" s="76">
        <v>0</v>
      </c>
      <c r="N47" s="100">
        <v>0</v>
      </c>
      <c r="O47" s="180">
        <v>0</v>
      </c>
      <c r="P47" s="180"/>
      <c r="Q47" s="180">
        <v>0</v>
      </c>
      <c r="R47" s="180"/>
      <c r="S47" s="221"/>
      <c r="AE47" s="222"/>
    </row>
    <row r="48" spans="1:31" x14ac:dyDescent="0.25">
      <c r="A48" s="150" t="s">
        <v>86</v>
      </c>
      <c r="B48" s="1"/>
      <c r="C48" s="1"/>
      <c r="D48" s="1"/>
      <c r="E48" s="1"/>
      <c r="F48" s="13"/>
      <c r="G48" s="12"/>
      <c r="H48" s="23">
        <v>200</v>
      </c>
      <c r="I48" s="57">
        <v>180</v>
      </c>
      <c r="J48" s="91">
        <v>260</v>
      </c>
      <c r="K48" s="100">
        <v>260</v>
      </c>
      <c r="L48" s="91">
        <v>200</v>
      </c>
      <c r="M48" s="76">
        <v>335</v>
      </c>
      <c r="N48" s="100">
        <v>335</v>
      </c>
      <c r="O48" s="76">
        <v>500</v>
      </c>
      <c r="P48" s="76">
        <v>370</v>
      </c>
      <c r="Q48" s="76">
        <v>500</v>
      </c>
      <c r="R48" s="75"/>
      <c r="S48" t="s">
        <v>128</v>
      </c>
      <c r="AE48" s="222"/>
    </row>
    <row r="49" spans="1:31" x14ac:dyDescent="0.25">
      <c r="A49" s="5" t="s">
        <v>38</v>
      </c>
      <c r="B49" s="1"/>
      <c r="C49" s="1"/>
      <c r="D49" s="1"/>
      <c r="E49" s="1"/>
      <c r="F49" s="11"/>
      <c r="G49" s="12">
        <v>898</v>
      </c>
      <c r="H49" s="23">
        <v>0</v>
      </c>
      <c r="I49" s="57">
        <v>0</v>
      </c>
      <c r="J49" s="91">
        <v>0</v>
      </c>
      <c r="K49" s="100">
        <v>0</v>
      </c>
      <c r="L49" s="91">
        <v>125</v>
      </c>
      <c r="M49" s="76">
        <v>0</v>
      </c>
      <c r="N49" s="100">
        <v>0</v>
      </c>
      <c r="O49" s="76">
        <v>0</v>
      </c>
      <c r="P49" s="76">
        <v>0</v>
      </c>
      <c r="Q49" s="76">
        <v>0</v>
      </c>
      <c r="R49" s="75"/>
      <c r="S49" t="s">
        <v>129</v>
      </c>
      <c r="AE49" s="222"/>
    </row>
    <row r="50" spans="1:31" x14ac:dyDescent="0.25">
      <c r="A50" s="33" t="s">
        <v>40</v>
      </c>
      <c r="B50" s="34"/>
      <c r="C50" s="38"/>
      <c r="D50" s="51"/>
      <c r="E50" s="38"/>
      <c r="F50" s="11"/>
      <c r="G50" s="12"/>
      <c r="H50" s="23">
        <v>0</v>
      </c>
      <c r="I50" s="57">
        <v>0</v>
      </c>
      <c r="J50" s="91">
        <v>0</v>
      </c>
      <c r="K50" s="100">
        <v>0</v>
      </c>
      <c r="L50" s="37">
        <v>0</v>
      </c>
      <c r="M50" s="77">
        <v>0</v>
      </c>
      <c r="N50" s="58">
        <v>0</v>
      </c>
      <c r="O50" s="78">
        <v>0</v>
      </c>
      <c r="P50" s="78">
        <v>0</v>
      </c>
      <c r="Q50" s="78">
        <v>0</v>
      </c>
      <c r="R50" s="75"/>
      <c r="S50" t="s">
        <v>36</v>
      </c>
      <c r="AE50" s="222"/>
    </row>
    <row r="51" spans="1:31" x14ac:dyDescent="0.25">
      <c r="A51" s="219" t="s">
        <v>96</v>
      </c>
      <c r="B51" s="86"/>
      <c r="C51" s="87"/>
      <c r="D51" s="88"/>
      <c r="E51" s="87"/>
      <c r="F51" s="89"/>
      <c r="G51" s="90"/>
      <c r="H51" s="91"/>
      <c r="I51" s="94">
        <v>15277</v>
      </c>
      <c r="J51" s="91">
        <v>0</v>
      </c>
      <c r="K51" s="100">
        <v>0</v>
      </c>
      <c r="L51" s="91">
        <v>0</v>
      </c>
      <c r="M51" s="76">
        <v>350</v>
      </c>
      <c r="N51" s="100">
        <v>0</v>
      </c>
      <c r="O51" s="180">
        <v>350</v>
      </c>
      <c r="P51" s="180">
        <v>150</v>
      </c>
      <c r="Q51" s="180">
        <v>350</v>
      </c>
      <c r="R51" s="75"/>
      <c r="AE51" s="222"/>
    </row>
    <row r="52" spans="1:31" x14ac:dyDescent="0.25">
      <c r="A52" s="188" t="s">
        <v>74</v>
      </c>
      <c r="B52" s="189"/>
      <c r="C52" s="190"/>
      <c r="D52" s="191"/>
      <c r="E52" s="190"/>
      <c r="F52" s="192"/>
      <c r="G52" s="193"/>
      <c r="H52" s="194"/>
      <c r="I52" s="195">
        <v>1008</v>
      </c>
      <c r="J52" s="194">
        <v>0</v>
      </c>
      <c r="K52" s="196">
        <v>1854.98</v>
      </c>
      <c r="L52" s="194">
        <v>68</v>
      </c>
      <c r="M52" s="197">
        <v>1500</v>
      </c>
      <c r="N52" s="196">
        <v>387</v>
      </c>
      <c r="O52" s="198">
        <v>1500</v>
      </c>
      <c r="P52" s="198">
        <v>800</v>
      </c>
      <c r="Q52" s="198">
        <v>1500</v>
      </c>
      <c r="R52" s="75"/>
      <c r="S52" t="s">
        <v>130</v>
      </c>
      <c r="AE52" s="222"/>
    </row>
    <row r="53" spans="1:31" ht="14.25" customHeight="1" x14ac:dyDescent="0.25">
      <c r="A53" s="199" t="s">
        <v>89</v>
      </c>
      <c r="B53" s="189"/>
      <c r="C53" s="190"/>
      <c r="D53" s="191"/>
      <c r="E53" s="190"/>
      <c r="F53" s="192"/>
      <c r="G53" s="193"/>
      <c r="H53" s="194"/>
      <c r="I53" s="195">
        <v>0</v>
      </c>
      <c r="J53" s="194">
        <v>0</v>
      </c>
      <c r="K53" s="196">
        <v>510</v>
      </c>
      <c r="L53" s="194">
        <v>1600</v>
      </c>
      <c r="M53" s="197">
        <v>1680</v>
      </c>
      <c r="N53" s="196">
        <v>1665</v>
      </c>
      <c r="O53" s="198">
        <v>1680</v>
      </c>
      <c r="P53" s="198">
        <v>1680</v>
      </c>
      <c r="Q53" s="198">
        <v>1680</v>
      </c>
      <c r="R53" s="75"/>
      <c r="S53" t="s">
        <v>94</v>
      </c>
      <c r="AE53" s="222"/>
    </row>
    <row r="54" spans="1:31" s="95" customFormat="1" hidden="1" x14ac:dyDescent="0.25">
      <c r="A54" s="85" t="s">
        <v>71</v>
      </c>
      <c r="B54" s="86"/>
      <c r="C54" s="87"/>
      <c r="D54" s="88"/>
      <c r="E54" s="87"/>
      <c r="F54" s="89"/>
      <c r="G54" s="90"/>
      <c r="H54" s="91"/>
      <c r="I54" s="94">
        <v>924</v>
      </c>
      <c r="J54" s="91">
        <v>0</v>
      </c>
      <c r="K54" s="100">
        <v>0</v>
      </c>
      <c r="L54" s="91">
        <v>0</v>
      </c>
      <c r="M54" s="76">
        <v>0</v>
      </c>
      <c r="N54" s="100">
        <v>0</v>
      </c>
      <c r="O54" s="76">
        <v>0</v>
      </c>
      <c r="P54" s="76"/>
      <c r="Q54" s="76"/>
      <c r="R54" s="180"/>
      <c r="AE54" s="222"/>
    </row>
    <row r="55" spans="1:31" s="95" customFormat="1" x14ac:dyDescent="0.25">
      <c r="A55" s="85" t="s">
        <v>72</v>
      </c>
      <c r="B55" s="86"/>
      <c r="C55" s="87"/>
      <c r="D55" s="88"/>
      <c r="E55" s="87"/>
      <c r="F55" s="89"/>
      <c r="G55" s="90"/>
      <c r="H55" s="91"/>
      <c r="I55" s="94">
        <v>247</v>
      </c>
      <c r="J55" s="91">
        <v>250</v>
      </c>
      <c r="K55" s="100"/>
      <c r="L55" s="91">
        <v>527</v>
      </c>
      <c r="M55" s="76">
        <v>300</v>
      </c>
      <c r="N55" s="100">
        <v>259</v>
      </c>
      <c r="O55" s="180">
        <v>300</v>
      </c>
      <c r="P55" s="180">
        <v>300</v>
      </c>
      <c r="Q55" s="180">
        <v>350</v>
      </c>
      <c r="R55" s="180"/>
      <c r="AE55" s="222"/>
    </row>
    <row r="56" spans="1:31" x14ac:dyDescent="0.25">
      <c r="A56" s="5" t="s">
        <v>41</v>
      </c>
      <c r="B56" s="1"/>
      <c r="C56" s="2"/>
      <c r="D56" s="6"/>
      <c r="E56" s="2"/>
      <c r="F56" s="11"/>
      <c r="G56" s="12"/>
      <c r="H56" s="23">
        <v>1500</v>
      </c>
      <c r="I56" s="57">
        <v>1880</v>
      </c>
      <c r="J56" s="91">
        <v>1000</v>
      </c>
      <c r="K56" s="100">
        <v>31.1</v>
      </c>
      <c r="L56" s="91">
        <v>35</v>
      </c>
      <c r="M56" s="76">
        <v>200</v>
      </c>
      <c r="N56" s="100">
        <v>155</v>
      </c>
      <c r="O56" s="75">
        <v>200</v>
      </c>
      <c r="P56" s="75">
        <v>200</v>
      </c>
      <c r="Q56" s="75">
        <v>200</v>
      </c>
      <c r="R56" s="75"/>
      <c r="S56" s="20"/>
      <c r="AE56" s="222"/>
    </row>
    <row r="57" spans="1:31" hidden="1" x14ac:dyDescent="0.25">
      <c r="A57" s="5" t="s">
        <v>54</v>
      </c>
      <c r="B57" s="1"/>
      <c r="C57" s="2"/>
      <c r="D57" s="6"/>
      <c r="E57" s="2"/>
      <c r="F57" s="11"/>
      <c r="G57" s="12"/>
      <c r="H57" s="23"/>
      <c r="I57" s="57">
        <v>50</v>
      </c>
      <c r="J57" s="91">
        <v>50</v>
      </c>
      <c r="K57" s="100">
        <v>0</v>
      </c>
      <c r="L57" s="91">
        <v>0</v>
      </c>
      <c r="M57" s="76">
        <v>0</v>
      </c>
      <c r="N57" s="100">
        <v>0</v>
      </c>
      <c r="O57" s="76">
        <v>0</v>
      </c>
      <c r="P57" s="76"/>
      <c r="Q57" s="76">
        <v>0</v>
      </c>
      <c r="R57" s="75"/>
      <c r="S57" s="20"/>
      <c r="AE57" s="222"/>
    </row>
    <row r="58" spans="1:31" hidden="1" x14ac:dyDescent="0.25">
      <c r="A58" s="5" t="s">
        <v>68</v>
      </c>
      <c r="B58" s="1"/>
      <c r="C58" s="2"/>
      <c r="D58" s="6"/>
      <c r="E58" s="2"/>
      <c r="F58" s="11"/>
      <c r="G58" s="12"/>
      <c r="H58" s="23"/>
      <c r="I58" s="57"/>
      <c r="J58" s="91">
        <v>1000</v>
      </c>
      <c r="K58" s="100">
        <v>1502.2</v>
      </c>
      <c r="L58" s="91">
        <v>0</v>
      </c>
      <c r="M58" s="76">
        <v>0</v>
      </c>
      <c r="N58" s="100">
        <v>0</v>
      </c>
      <c r="O58" s="76">
        <v>0</v>
      </c>
      <c r="P58" s="76"/>
      <c r="Q58" s="76">
        <v>0</v>
      </c>
      <c r="R58" s="75"/>
      <c r="S58" t="s">
        <v>118</v>
      </c>
      <c r="AE58" s="222"/>
    </row>
    <row r="59" spans="1:31" x14ac:dyDescent="0.25">
      <c r="A59" s="150" t="s">
        <v>143</v>
      </c>
      <c r="B59" s="1"/>
      <c r="C59" s="2"/>
      <c r="D59" s="6"/>
      <c r="E59" s="2"/>
      <c r="F59" s="11"/>
      <c r="G59" s="12"/>
      <c r="H59" s="23">
        <v>200</v>
      </c>
      <c r="I59" s="57">
        <v>200</v>
      </c>
      <c r="J59" s="91">
        <v>200</v>
      </c>
      <c r="K59" s="100">
        <v>0</v>
      </c>
      <c r="L59" s="91">
        <v>200</v>
      </c>
      <c r="M59" s="76">
        <v>0</v>
      </c>
      <c r="N59" s="100">
        <v>1690</v>
      </c>
      <c r="O59" s="76">
        <v>0</v>
      </c>
      <c r="P59" s="76" t="s">
        <v>136</v>
      </c>
      <c r="Q59" s="76">
        <v>0</v>
      </c>
      <c r="R59" s="75"/>
      <c r="S59" s="20" t="s">
        <v>114</v>
      </c>
      <c r="AE59" s="222"/>
    </row>
    <row r="60" spans="1:31" x14ac:dyDescent="0.25">
      <c r="A60" s="151" t="s">
        <v>141</v>
      </c>
      <c r="B60" s="34"/>
      <c r="C60" s="38"/>
      <c r="D60" s="51"/>
      <c r="E60" s="38"/>
      <c r="F60" s="35"/>
      <c r="G60" s="36"/>
      <c r="H60" s="37"/>
      <c r="I60" s="60"/>
      <c r="J60" s="37"/>
      <c r="K60" s="58"/>
      <c r="L60" s="37">
        <v>2955</v>
      </c>
      <c r="M60" s="77">
        <v>0</v>
      </c>
      <c r="N60" s="58">
        <v>1314</v>
      </c>
      <c r="O60" s="77">
        <v>0</v>
      </c>
      <c r="P60" s="77" t="s">
        <v>136</v>
      </c>
      <c r="Q60" s="77">
        <v>200</v>
      </c>
      <c r="R60" s="75"/>
      <c r="S60" s="20" t="s">
        <v>142</v>
      </c>
      <c r="AE60" s="222"/>
    </row>
    <row r="61" spans="1:31" x14ac:dyDescent="0.25">
      <c r="A61" s="201" t="s">
        <v>66</v>
      </c>
      <c r="B61" s="202"/>
      <c r="C61" s="203"/>
      <c r="D61" s="204"/>
      <c r="E61" s="203"/>
      <c r="F61" s="205"/>
      <c r="G61" s="206"/>
      <c r="H61" s="207"/>
      <c r="I61" s="208">
        <v>1050</v>
      </c>
      <c r="J61" s="207">
        <v>750</v>
      </c>
      <c r="K61" s="209">
        <v>0</v>
      </c>
      <c r="L61" s="207">
        <v>0</v>
      </c>
      <c r="M61" s="210">
        <v>750</v>
      </c>
      <c r="N61" s="209">
        <v>38</v>
      </c>
      <c r="O61" s="211">
        <v>750</v>
      </c>
      <c r="P61" s="211">
        <v>250</v>
      </c>
      <c r="Q61" s="211">
        <v>750</v>
      </c>
      <c r="R61" s="75"/>
      <c r="AE61" s="222"/>
    </row>
    <row r="62" spans="1:31" x14ac:dyDescent="0.25">
      <c r="A62" s="212" t="s">
        <v>120</v>
      </c>
      <c r="B62" s="202"/>
      <c r="C62" s="203"/>
      <c r="D62" s="204"/>
      <c r="E62" s="203"/>
      <c r="F62" s="205"/>
      <c r="G62" s="206"/>
      <c r="H62" s="207"/>
      <c r="I62" s="208"/>
      <c r="J62" s="207"/>
      <c r="K62" s="209"/>
      <c r="L62" s="207">
        <v>0</v>
      </c>
      <c r="M62" s="210">
        <v>600</v>
      </c>
      <c r="N62" s="209">
        <v>1159</v>
      </c>
      <c r="O62" s="211">
        <v>600</v>
      </c>
      <c r="P62" s="211"/>
      <c r="Q62" s="211">
        <v>600</v>
      </c>
      <c r="R62" s="75"/>
      <c r="S62" s="20"/>
      <c r="AE62" s="222"/>
    </row>
    <row r="63" spans="1:31" x14ac:dyDescent="0.25">
      <c r="A63" s="212" t="s">
        <v>134</v>
      </c>
      <c r="B63" s="202"/>
      <c r="C63" s="203"/>
      <c r="D63" s="204"/>
      <c r="E63" s="203"/>
      <c r="F63" s="205"/>
      <c r="G63" s="206"/>
      <c r="H63" s="207"/>
      <c r="I63" s="208"/>
      <c r="J63" s="207">
        <v>1000</v>
      </c>
      <c r="K63" s="209">
        <v>1502.2</v>
      </c>
      <c r="L63" s="207">
        <v>0</v>
      </c>
      <c r="M63" s="210">
        <v>1000</v>
      </c>
      <c r="N63" s="209">
        <v>88</v>
      </c>
      <c r="O63" s="210">
        <v>1000</v>
      </c>
      <c r="P63" s="210">
        <v>1000</v>
      </c>
      <c r="Q63" s="210">
        <v>1000</v>
      </c>
      <c r="R63" s="75"/>
      <c r="S63" t="s">
        <v>121</v>
      </c>
      <c r="AE63" s="222"/>
    </row>
    <row r="64" spans="1:31" x14ac:dyDescent="0.25">
      <c r="A64" s="51" t="s">
        <v>58</v>
      </c>
      <c r="B64" s="42"/>
      <c r="C64" s="38"/>
      <c r="D64" s="51"/>
      <c r="E64" s="38"/>
      <c r="F64" s="52">
        <f t="shared" ref="F64:O64" si="1">SUM(F26:F63)</f>
        <v>7395</v>
      </c>
      <c r="G64" s="53">
        <f t="shared" si="1"/>
        <v>7110</v>
      </c>
      <c r="H64" s="66">
        <f t="shared" si="1"/>
        <v>11135</v>
      </c>
      <c r="I64" s="69">
        <f t="shared" si="1"/>
        <v>30332.799999999999</v>
      </c>
      <c r="J64" s="109">
        <f t="shared" si="1"/>
        <v>12500</v>
      </c>
      <c r="K64" s="102">
        <f t="shared" si="1"/>
        <v>13884.130000000001</v>
      </c>
      <c r="L64" s="109">
        <f t="shared" si="1"/>
        <v>22060</v>
      </c>
      <c r="M64" s="81">
        <f t="shared" si="1"/>
        <v>16403</v>
      </c>
      <c r="N64" s="109">
        <f t="shared" si="1"/>
        <v>21171.07</v>
      </c>
      <c r="O64" s="81">
        <f t="shared" si="1"/>
        <v>16605</v>
      </c>
      <c r="P64" s="81">
        <f>SUM(P26:P63)</f>
        <v>14248</v>
      </c>
      <c r="Q64" s="81">
        <f t="shared" ref="Q64" si="2">SUM(Q26:Q63)</f>
        <v>16662</v>
      </c>
      <c r="R64" s="75"/>
      <c r="AE64" s="222"/>
    </row>
    <row r="65" spans="1:31" x14ac:dyDescent="0.25">
      <c r="A65" s="6" t="s">
        <v>144</v>
      </c>
      <c r="B65" s="55"/>
      <c r="C65" s="6"/>
      <c r="D65" s="6"/>
      <c r="E65" s="6"/>
      <c r="F65" s="14"/>
      <c r="G65" s="15"/>
      <c r="H65" s="110">
        <f>H64-H46-H51-H52</f>
        <v>11035</v>
      </c>
      <c r="I65" s="64">
        <f>I64-I46-I51-I52-940</f>
        <v>11172.8</v>
      </c>
      <c r="J65" s="110">
        <f>J64-J46-J51-J52</f>
        <v>12500</v>
      </c>
      <c r="K65" s="103">
        <f>K64-K46-K51-K52</f>
        <v>11729.150000000001</v>
      </c>
      <c r="L65" s="183">
        <f>L64-L45-L46-L50-L51-L52-L53-L60</f>
        <v>8999</v>
      </c>
      <c r="M65" s="161">
        <f>M64-M45-M46-M50-M51-M52-M53-M60</f>
        <v>10623</v>
      </c>
      <c r="N65" s="183">
        <f>N64-N46-N50-N51-N52-N53-N59</f>
        <v>10734.07</v>
      </c>
      <c r="O65" s="161">
        <f>O64-O46-O50-O52-O53</f>
        <v>12175</v>
      </c>
      <c r="P65" s="161">
        <f>P64-P46-P50-P52-P53</f>
        <v>11268</v>
      </c>
      <c r="Q65" s="161">
        <f>Q64-Q46-Q50-Q52-Q53</f>
        <v>12232</v>
      </c>
      <c r="R65" s="75"/>
      <c r="V65" s="152"/>
      <c r="AE65" s="222"/>
    </row>
    <row r="66" spans="1:31" x14ac:dyDescent="0.25">
      <c r="A66" s="150" t="s">
        <v>98</v>
      </c>
      <c r="B66" s="1"/>
      <c r="C66" s="1"/>
      <c r="D66" s="1"/>
      <c r="E66" s="1"/>
      <c r="F66" s="11">
        <v>8000</v>
      </c>
      <c r="G66" s="12"/>
      <c r="H66" s="23">
        <f>H23</f>
        <v>8675</v>
      </c>
      <c r="I66" s="57" t="e">
        <f>I23</f>
        <v>#REF!</v>
      </c>
      <c r="J66" s="111" t="e">
        <f>J23</f>
        <v>#REF!</v>
      </c>
      <c r="K66" s="99"/>
      <c r="L66" s="111">
        <f t="shared" ref="L66:Q66" si="3">L23</f>
        <v>10689</v>
      </c>
      <c r="M66" s="98">
        <f t="shared" si="3"/>
        <v>11323</v>
      </c>
      <c r="N66" s="62">
        <f t="shared" si="3"/>
        <v>15230</v>
      </c>
      <c r="O66" s="98">
        <f t="shared" si="3"/>
        <v>11349</v>
      </c>
      <c r="P66" s="98">
        <f t="shared" si="3"/>
        <v>11199</v>
      </c>
      <c r="Q66" s="98">
        <f t="shared" si="3"/>
        <v>11509</v>
      </c>
      <c r="R66" s="75"/>
    </row>
    <row r="67" spans="1:31" ht="15.75" thickBot="1" x14ac:dyDescent="0.3">
      <c r="B67" s="1"/>
      <c r="C67" s="1"/>
      <c r="D67" s="1"/>
      <c r="E67" s="1"/>
      <c r="F67" s="18">
        <v>155</v>
      </c>
      <c r="G67" s="19"/>
      <c r="H67" s="23">
        <f>H65-H66</f>
        <v>2360</v>
      </c>
      <c r="I67" s="57" t="e">
        <f>I65-I66</f>
        <v>#REF!</v>
      </c>
      <c r="J67" s="111" t="e">
        <f>J65-J66</f>
        <v>#REF!</v>
      </c>
      <c r="K67" s="62"/>
      <c r="L67" s="184">
        <f t="shared" ref="L67:Q67" si="4">L65-L66</f>
        <v>-1690</v>
      </c>
      <c r="M67" s="163">
        <f t="shared" si="4"/>
        <v>-700</v>
      </c>
      <c r="N67" s="184">
        <f t="shared" si="4"/>
        <v>-4495.93</v>
      </c>
      <c r="O67" s="214">
        <f t="shared" si="4"/>
        <v>826</v>
      </c>
      <c r="P67" s="163">
        <f t="shared" si="4"/>
        <v>69</v>
      </c>
      <c r="Q67" s="163">
        <f t="shared" si="4"/>
        <v>723</v>
      </c>
      <c r="R67" s="75"/>
      <c r="S67" s="169" t="s">
        <v>152</v>
      </c>
    </row>
    <row r="68" spans="1:31" ht="15.75" thickBot="1" x14ac:dyDescent="0.3">
      <c r="H68" s="71" t="s">
        <v>2</v>
      </c>
      <c r="I68" s="73" t="s">
        <v>43</v>
      </c>
      <c r="J68" s="71" t="s">
        <v>2</v>
      </c>
      <c r="K68" s="114" t="s">
        <v>44</v>
      </c>
      <c r="L68" s="71" t="s">
        <v>69</v>
      </c>
      <c r="M68" s="83" t="s">
        <v>2</v>
      </c>
      <c r="N68" s="105" t="s">
        <v>140</v>
      </c>
      <c r="O68" s="83" t="s">
        <v>2</v>
      </c>
      <c r="P68" s="83" t="s">
        <v>132</v>
      </c>
      <c r="Q68" s="83" t="s">
        <v>2</v>
      </c>
      <c r="R68" s="75"/>
      <c r="S68" s="225"/>
      <c r="T68" s="95"/>
      <c r="U68" s="95"/>
      <c r="V68" s="95"/>
      <c r="W68" s="95"/>
      <c r="X68" s="95"/>
      <c r="Y68" s="95"/>
      <c r="Z68" s="95"/>
    </row>
    <row r="69" spans="1:31" ht="15.75" thickBot="1" x14ac:dyDescent="0.3">
      <c r="H69" s="45" t="s">
        <v>6</v>
      </c>
      <c r="I69" s="48" t="s">
        <v>6</v>
      </c>
      <c r="J69" s="106" t="s">
        <v>60</v>
      </c>
      <c r="K69" s="113" t="s">
        <v>60</v>
      </c>
      <c r="L69" s="106" t="s">
        <v>60</v>
      </c>
      <c r="M69" s="84" t="s">
        <v>112</v>
      </c>
      <c r="N69" s="181" t="s">
        <v>112</v>
      </c>
      <c r="O69" s="186" t="s">
        <v>124</v>
      </c>
      <c r="P69" s="186" t="s">
        <v>124</v>
      </c>
      <c r="Q69" s="186" t="s">
        <v>131</v>
      </c>
      <c r="R69" s="229"/>
      <c r="S69" s="226"/>
      <c r="T69" s="95"/>
      <c r="U69" s="95"/>
      <c r="V69" s="95"/>
      <c r="W69" s="95"/>
    </row>
    <row r="70" spans="1:31" ht="15.75" thickBot="1" x14ac:dyDescent="0.3">
      <c r="S70" s="213" t="s">
        <v>148</v>
      </c>
      <c r="T70" s="213"/>
      <c r="U70" s="213"/>
      <c r="V70" s="213"/>
      <c r="W70" s="213"/>
      <c r="X70" s="213"/>
    </row>
    <row r="71" spans="1:31" x14ac:dyDescent="0.25">
      <c r="A71" s="236"/>
      <c r="B71" s="237"/>
      <c r="C71" s="237"/>
      <c r="D71" s="237"/>
      <c r="E71" s="237"/>
      <c r="F71" s="237"/>
      <c r="G71" s="237"/>
      <c r="H71" s="237"/>
      <c r="I71" s="237"/>
      <c r="J71" s="237"/>
      <c r="K71" s="237"/>
      <c r="L71" s="237"/>
      <c r="M71" s="237"/>
      <c r="N71" s="237"/>
      <c r="O71" s="237"/>
      <c r="P71" s="237"/>
      <c r="Q71" s="237"/>
      <c r="R71" s="238"/>
    </row>
    <row r="72" spans="1:31" x14ac:dyDescent="0.25">
      <c r="A72" s="239"/>
      <c r="B72" s="240"/>
      <c r="C72" s="240"/>
      <c r="D72" s="240"/>
      <c r="E72" s="240"/>
      <c r="F72" s="240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1"/>
    </row>
    <row r="73" spans="1:31" x14ac:dyDescent="0.25">
      <c r="A73" s="239"/>
      <c r="B73" s="240"/>
      <c r="C73" s="240"/>
      <c r="D73" s="240"/>
      <c r="E73" s="240"/>
      <c r="F73" s="240"/>
      <c r="G73" s="240"/>
      <c r="H73" s="240"/>
      <c r="I73" s="240"/>
      <c r="J73" s="240"/>
      <c r="K73" s="240"/>
      <c r="L73" s="240"/>
      <c r="M73" s="240"/>
      <c r="N73" s="240"/>
      <c r="O73" s="240"/>
      <c r="P73" s="240"/>
      <c r="Q73" s="240"/>
      <c r="R73" s="241"/>
    </row>
    <row r="74" spans="1:31" ht="15.75" thickBot="1" x14ac:dyDescent="0.3">
      <c r="A74" s="242"/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O74" s="243"/>
      <c r="P74" s="243"/>
      <c r="Q74" s="243"/>
      <c r="R74" s="244"/>
    </row>
    <row r="76" spans="1:31" x14ac:dyDescent="0.25">
      <c r="N76" s="222"/>
    </row>
    <row r="77" spans="1:31" x14ac:dyDescent="0.25">
      <c r="N77" s="222"/>
    </row>
    <row r="78" spans="1:31" x14ac:dyDescent="0.25">
      <c r="N78" s="222"/>
    </row>
    <row r="79" spans="1:31" x14ac:dyDescent="0.25">
      <c r="N79" s="222"/>
    </row>
    <row r="80" spans="1:31" x14ac:dyDescent="0.25">
      <c r="N80" s="222"/>
    </row>
    <row r="81" spans="14:14" x14ac:dyDescent="0.25">
      <c r="N81" s="222"/>
    </row>
    <row r="82" spans="14:14" x14ac:dyDescent="0.25">
      <c r="N82" s="222"/>
    </row>
    <row r="83" spans="14:14" x14ac:dyDescent="0.25">
      <c r="N83" s="222"/>
    </row>
    <row r="84" spans="14:14" x14ac:dyDescent="0.25">
      <c r="N84" s="222"/>
    </row>
    <row r="85" spans="14:14" x14ac:dyDescent="0.25">
      <c r="N85" s="222"/>
    </row>
    <row r="86" spans="14:14" x14ac:dyDescent="0.25">
      <c r="N86" s="222"/>
    </row>
    <row r="87" spans="14:14" x14ac:dyDescent="0.25">
      <c r="N87" s="222"/>
    </row>
    <row r="88" spans="14:14" x14ac:dyDescent="0.25">
      <c r="N88" s="222"/>
    </row>
    <row r="89" spans="14:14" x14ac:dyDescent="0.25">
      <c r="N89" s="222"/>
    </row>
    <row r="90" spans="14:14" x14ac:dyDescent="0.25">
      <c r="N90" s="222"/>
    </row>
    <row r="91" spans="14:14" x14ac:dyDescent="0.25">
      <c r="N91" s="222"/>
    </row>
    <row r="92" spans="14:14" x14ac:dyDescent="0.25">
      <c r="N92" s="222"/>
    </row>
    <row r="93" spans="14:14" x14ac:dyDescent="0.25">
      <c r="N93" s="222"/>
    </row>
    <row r="94" spans="14:14" x14ac:dyDescent="0.25">
      <c r="N94" s="222"/>
    </row>
    <row r="95" spans="14:14" x14ac:dyDescent="0.25">
      <c r="N95" s="222"/>
    </row>
    <row r="96" spans="14:14" x14ac:dyDescent="0.25">
      <c r="N96" s="222"/>
    </row>
    <row r="97" spans="14:14" x14ac:dyDescent="0.25">
      <c r="N97" s="222"/>
    </row>
    <row r="98" spans="14:14" x14ac:dyDescent="0.25">
      <c r="N98" s="222"/>
    </row>
    <row r="99" spans="14:14" x14ac:dyDescent="0.25">
      <c r="N99" s="222"/>
    </row>
    <row r="100" spans="14:14" x14ac:dyDescent="0.25">
      <c r="N100" s="222"/>
    </row>
    <row r="101" spans="14:14" x14ac:dyDescent="0.25">
      <c r="N101" s="222"/>
    </row>
    <row r="102" spans="14:14" x14ac:dyDescent="0.25">
      <c r="N102" s="222"/>
    </row>
    <row r="103" spans="14:14" x14ac:dyDescent="0.25">
      <c r="N103" s="222"/>
    </row>
    <row r="104" spans="14:14" x14ac:dyDescent="0.25">
      <c r="N104" s="222"/>
    </row>
    <row r="105" spans="14:14" x14ac:dyDescent="0.25">
      <c r="N105" s="222"/>
    </row>
    <row r="106" spans="14:14" x14ac:dyDescent="0.25">
      <c r="N106" s="222"/>
    </row>
    <row r="107" spans="14:14" x14ac:dyDescent="0.25">
      <c r="N107" s="222"/>
    </row>
    <row r="108" spans="14:14" x14ac:dyDescent="0.25">
      <c r="N108" s="222"/>
    </row>
    <row r="109" spans="14:14" x14ac:dyDescent="0.25">
      <c r="N109" s="222"/>
    </row>
    <row r="110" spans="14:14" x14ac:dyDescent="0.25">
      <c r="N110" s="223"/>
    </row>
    <row r="111" spans="14:14" x14ac:dyDescent="0.25">
      <c r="N111" s="223"/>
    </row>
    <row r="112" spans="14:14" x14ac:dyDescent="0.25">
      <c r="N112" s="223"/>
    </row>
  </sheetData>
  <mergeCells count="2">
    <mergeCell ref="A71:R74"/>
    <mergeCell ref="U3:Y4"/>
  </mergeCells>
  <printOptions gridLines="1"/>
  <pageMargins left="0.70866141732283472" right="0.70866141732283472" top="0.74803149606299213" bottom="0.74803149606299213" header="0.31496062992125984" footer="0.31496062992125984"/>
  <pageSetup paperSize="9" scale="81" fitToHeight="0" orientation="landscape" horizontalDpi="4294967293" verticalDpi="4294967293" r:id="rId1"/>
  <headerFooter>
    <oddHeader>&amp;CDraft Budget v.2 2016/17 
Ludgershall Parish Council&amp;RAppendix C
11th January 2016 Meeting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5"/>
  <sheetViews>
    <sheetView topLeftCell="A20" workbookViewId="0">
      <selection activeCell="J4" sqref="J4"/>
    </sheetView>
  </sheetViews>
  <sheetFormatPr defaultRowHeight="15" x14ac:dyDescent="0.25"/>
  <cols>
    <col min="6" max="8" width="0" hidden="1" customWidth="1"/>
    <col min="9" max="9" width="10.140625" hidden="1" customWidth="1"/>
    <col min="14" max="14" width="3.28515625" customWidth="1"/>
    <col min="20" max="20" width="18.7109375" customWidth="1"/>
  </cols>
  <sheetData>
    <row r="1" spans="1:15" x14ac:dyDescent="0.25">
      <c r="A1" s="2" t="s">
        <v>0</v>
      </c>
      <c r="B1" s="2"/>
      <c r="C1" s="2"/>
      <c r="D1" s="2" t="s">
        <v>1</v>
      </c>
      <c r="E1" s="2"/>
      <c r="F1" s="1"/>
      <c r="G1" s="1"/>
      <c r="H1" s="1"/>
    </row>
    <row r="2" spans="1:15" ht="15.75" thickBot="1" x14ac:dyDescent="0.3">
      <c r="A2" s="1"/>
      <c r="B2" s="1"/>
      <c r="C2" s="1"/>
      <c r="D2" s="1"/>
      <c r="E2" s="1"/>
      <c r="F2" s="4"/>
      <c r="G2" s="1"/>
      <c r="H2" s="1"/>
      <c r="M2" s="104" t="s">
        <v>78</v>
      </c>
    </row>
    <row r="3" spans="1:15" x14ac:dyDescent="0.25">
      <c r="A3" s="1"/>
      <c r="B3" s="1"/>
      <c r="C3" s="1"/>
      <c r="D3" s="3"/>
      <c r="E3" s="1"/>
      <c r="F3" s="7" t="s">
        <v>2</v>
      </c>
      <c r="G3" s="8" t="s">
        <v>3</v>
      </c>
      <c r="H3" s="7" t="s">
        <v>2</v>
      </c>
      <c r="I3" s="31" t="s">
        <v>43</v>
      </c>
      <c r="J3" s="105" t="s">
        <v>2</v>
      </c>
      <c r="K3" s="112" t="s">
        <v>44</v>
      </c>
      <c r="L3" s="112" t="s">
        <v>69</v>
      </c>
      <c r="M3" s="74" t="s">
        <v>2</v>
      </c>
      <c r="O3" s="26" t="s">
        <v>61</v>
      </c>
    </row>
    <row r="4" spans="1:15" ht="15.75" thickBot="1" x14ac:dyDescent="0.3">
      <c r="A4" s="1"/>
      <c r="B4" s="1"/>
      <c r="C4" s="1"/>
      <c r="D4" s="1"/>
      <c r="E4" s="1"/>
      <c r="F4" s="9" t="s">
        <v>4</v>
      </c>
      <c r="G4" s="10" t="s">
        <v>4</v>
      </c>
      <c r="H4" s="45" t="s">
        <v>6</v>
      </c>
      <c r="I4" s="48" t="s">
        <v>6</v>
      </c>
      <c r="J4" s="106" t="s">
        <v>60</v>
      </c>
      <c r="K4" s="113" t="s">
        <v>60</v>
      </c>
      <c r="L4" s="113" t="s">
        <v>60</v>
      </c>
      <c r="M4" s="84" t="s">
        <v>88</v>
      </c>
      <c r="O4" s="54" t="s">
        <v>88</v>
      </c>
    </row>
    <row r="5" spans="1:15" x14ac:dyDescent="0.25">
      <c r="A5" s="2" t="s">
        <v>7</v>
      </c>
      <c r="B5" s="1"/>
      <c r="C5" s="1"/>
      <c r="D5" s="2"/>
      <c r="E5" s="1"/>
      <c r="F5" s="11"/>
      <c r="G5" s="12"/>
      <c r="H5" s="23"/>
      <c r="I5" s="32"/>
      <c r="J5" s="49"/>
      <c r="K5" s="99"/>
      <c r="L5" s="99"/>
      <c r="M5" s="75"/>
    </row>
    <row r="6" spans="1:15" x14ac:dyDescent="0.25">
      <c r="A6" s="122" t="s">
        <v>8</v>
      </c>
      <c r="B6" s="122"/>
      <c r="C6" s="122"/>
      <c r="D6" s="122"/>
      <c r="E6" s="122"/>
      <c r="F6" s="123">
        <v>8500</v>
      </c>
      <c r="G6" s="124">
        <v>8500</v>
      </c>
      <c r="H6" s="125">
        <v>8500</v>
      </c>
      <c r="I6" s="126">
        <v>8566</v>
      </c>
      <c r="J6" s="127">
        <v>8192</v>
      </c>
      <c r="K6" s="128">
        <v>8192</v>
      </c>
      <c r="L6" s="128">
        <v>8192</v>
      </c>
      <c r="M6" s="129">
        <v>8660</v>
      </c>
      <c r="O6" t="s">
        <v>106</v>
      </c>
    </row>
    <row r="7" spans="1:15" x14ac:dyDescent="0.25">
      <c r="A7" s="122" t="s">
        <v>105</v>
      </c>
      <c r="B7" s="122"/>
      <c r="C7" s="122"/>
      <c r="D7" s="122"/>
      <c r="E7" s="122"/>
      <c r="F7" s="123"/>
      <c r="G7" s="124"/>
      <c r="H7" s="125"/>
      <c r="I7" s="126"/>
      <c r="J7" s="127">
        <v>399</v>
      </c>
      <c r="K7" s="128">
        <v>399</v>
      </c>
      <c r="L7" s="128">
        <v>399</v>
      </c>
      <c r="M7" s="129">
        <v>270</v>
      </c>
    </row>
    <row r="8" spans="1:15" x14ac:dyDescent="0.25">
      <c r="A8" s="130" t="s">
        <v>9</v>
      </c>
      <c r="B8" s="130" t="s">
        <v>10</v>
      </c>
      <c r="C8" s="130"/>
      <c r="D8" s="130"/>
      <c r="E8" s="130"/>
      <c r="F8" s="131">
        <v>2600</v>
      </c>
      <c r="G8" s="132">
        <v>5265</v>
      </c>
      <c r="H8" s="133">
        <v>2650</v>
      </c>
      <c r="I8" s="134">
        <v>2651</v>
      </c>
      <c r="J8" s="133">
        <v>2651</v>
      </c>
      <c r="K8" s="135">
        <v>2638.16</v>
      </c>
      <c r="L8" s="135">
        <v>2638</v>
      </c>
      <c r="M8" s="136">
        <v>2640</v>
      </c>
      <c r="O8" t="s">
        <v>36</v>
      </c>
    </row>
    <row r="9" spans="1:15" x14ac:dyDescent="0.25">
      <c r="A9" s="130" t="s">
        <v>9</v>
      </c>
      <c r="B9" s="130" t="s">
        <v>11</v>
      </c>
      <c r="C9" s="130"/>
      <c r="D9" s="130"/>
      <c r="E9" s="130"/>
      <c r="F9" s="131">
        <v>250</v>
      </c>
      <c r="G9" s="132"/>
      <c r="H9" s="133">
        <v>300</v>
      </c>
      <c r="I9" s="134">
        <v>269</v>
      </c>
      <c r="J9" s="133">
        <v>270</v>
      </c>
      <c r="K9" s="135">
        <v>298.68</v>
      </c>
      <c r="L9" s="135">
        <v>299</v>
      </c>
      <c r="M9" s="136">
        <v>300</v>
      </c>
      <c r="O9" t="s">
        <v>36</v>
      </c>
    </row>
    <row r="10" spans="1:15" x14ac:dyDescent="0.25">
      <c r="A10" s="122" t="s">
        <v>12</v>
      </c>
      <c r="B10" s="122"/>
      <c r="C10" s="122"/>
      <c r="D10" s="122"/>
      <c r="E10" s="122"/>
      <c r="F10" s="137">
        <v>25</v>
      </c>
      <c r="G10" s="124">
        <v>9</v>
      </c>
      <c r="H10" s="125">
        <v>25</v>
      </c>
      <c r="I10" s="126">
        <v>29</v>
      </c>
      <c r="J10" s="127">
        <v>30</v>
      </c>
      <c r="K10" s="128">
        <v>26.53</v>
      </c>
      <c r="L10" s="128">
        <v>30</v>
      </c>
      <c r="M10" s="129">
        <v>30</v>
      </c>
    </row>
    <row r="11" spans="1:15" x14ac:dyDescent="0.25">
      <c r="A11" s="130" t="s">
        <v>14</v>
      </c>
      <c r="B11" s="130"/>
      <c r="C11" s="130"/>
      <c r="D11" s="130"/>
      <c r="E11" s="130"/>
      <c r="F11" s="131"/>
      <c r="G11" s="132">
        <v>100</v>
      </c>
      <c r="H11" s="133"/>
      <c r="I11" s="134">
        <v>15000</v>
      </c>
      <c r="J11" s="115">
        <v>0</v>
      </c>
      <c r="K11" s="116">
        <v>0</v>
      </c>
      <c r="L11" s="116">
        <v>6300</v>
      </c>
      <c r="M11" s="117">
        <v>0</v>
      </c>
      <c r="O11" t="s">
        <v>36</v>
      </c>
    </row>
    <row r="12" spans="1:15" x14ac:dyDescent="0.25">
      <c r="A12" s="122" t="s">
        <v>15</v>
      </c>
      <c r="B12" s="122"/>
      <c r="C12" s="122"/>
      <c r="D12" s="122"/>
      <c r="E12" s="122"/>
      <c r="F12" s="137"/>
      <c r="G12" s="124">
        <v>100</v>
      </c>
      <c r="H12" s="125">
        <v>150</v>
      </c>
      <c r="I12" s="126">
        <v>150</v>
      </c>
      <c r="J12" s="127">
        <v>150</v>
      </c>
      <c r="K12" s="128">
        <v>150</v>
      </c>
      <c r="L12" s="128">
        <v>150</v>
      </c>
      <c r="M12" s="129">
        <v>150</v>
      </c>
    </row>
    <row r="13" spans="1:15" x14ac:dyDescent="0.25">
      <c r="A13" s="153" t="s">
        <v>79</v>
      </c>
      <c r="B13" s="153"/>
      <c r="C13" s="153"/>
      <c r="D13" s="153"/>
      <c r="E13" s="153"/>
      <c r="F13" s="154"/>
      <c r="G13" s="155"/>
      <c r="H13" s="156"/>
      <c r="I13" s="157"/>
      <c r="J13" s="156">
        <v>0</v>
      </c>
      <c r="K13" s="158">
        <v>300</v>
      </c>
      <c r="L13" s="158">
        <v>300</v>
      </c>
      <c r="M13" s="159">
        <v>0</v>
      </c>
    </row>
    <row r="14" spans="1:15" x14ac:dyDescent="0.25">
      <c r="A14" s="139" t="s">
        <v>80</v>
      </c>
      <c r="B14" s="139"/>
      <c r="C14" s="139"/>
      <c r="D14" s="139"/>
      <c r="E14" s="139"/>
      <c r="F14" s="140"/>
      <c r="G14" s="141"/>
      <c r="H14" s="142"/>
      <c r="I14" s="143"/>
      <c r="J14" s="142">
        <v>0</v>
      </c>
      <c r="K14" s="144">
        <v>2080</v>
      </c>
      <c r="L14" s="144">
        <v>2080</v>
      </c>
      <c r="M14" s="145">
        <v>2240</v>
      </c>
      <c r="O14" t="s">
        <v>84</v>
      </c>
    </row>
    <row r="15" spans="1:15" x14ac:dyDescent="0.25">
      <c r="A15" s="122" t="s">
        <v>13</v>
      </c>
      <c r="B15" s="122"/>
      <c r="C15" s="122"/>
      <c r="D15" s="122"/>
      <c r="E15" s="122"/>
      <c r="F15" s="137"/>
      <c r="G15" s="124"/>
      <c r="H15" s="125"/>
      <c r="I15" s="138"/>
      <c r="J15" s="127">
        <v>0</v>
      </c>
      <c r="K15" s="128">
        <v>510.67</v>
      </c>
      <c r="L15" s="128">
        <v>511</v>
      </c>
      <c r="M15" s="129">
        <v>0</v>
      </c>
      <c r="O15" t="s">
        <v>97</v>
      </c>
    </row>
    <row r="16" spans="1:15" x14ac:dyDescent="0.25">
      <c r="A16" s="118" t="s">
        <v>47</v>
      </c>
      <c r="B16" s="119"/>
      <c r="C16" s="122"/>
      <c r="D16" s="122"/>
      <c r="E16" s="122"/>
      <c r="F16" s="137"/>
      <c r="G16" s="124"/>
      <c r="H16" s="125"/>
      <c r="I16" s="138">
        <v>100</v>
      </c>
      <c r="J16" s="118">
        <v>0</v>
      </c>
      <c r="K16" s="128">
        <v>0</v>
      </c>
      <c r="L16" s="128">
        <v>0</v>
      </c>
      <c r="M16" s="121">
        <v>0</v>
      </c>
    </row>
    <row r="17" spans="1:15" x14ac:dyDescent="0.25">
      <c r="A17" s="118" t="s">
        <v>48</v>
      </c>
      <c r="B17" s="119"/>
      <c r="C17" s="122"/>
      <c r="D17" s="122"/>
      <c r="E17" s="122"/>
      <c r="F17" s="137"/>
      <c r="G17" s="124"/>
      <c r="H17" s="125"/>
      <c r="I17" s="138">
        <v>900</v>
      </c>
      <c r="J17" s="118">
        <v>0</v>
      </c>
      <c r="K17" s="128">
        <v>0</v>
      </c>
      <c r="L17" s="128">
        <v>0</v>
      </c>
      <c r="M17" s="121">
        <v>0</v>
      </c>
    </row>
    <row r="18" spans="1:15" x14ac:dyDescent="0.25">
      <c r="A18" s="118" t="s">
        <v>49</v>
      </c>
      <c r="B18" s="119"/>
      <c r="C18" s="122"/>
      <c r="D18" s="122"/>
      <c r="E18" s="122"/>
      <c r="F18" s="137"/>
      <c r="G18" s="124"/>
      <c r="H18" s="125"/>
      <c r="I18" s="138">
        <v>120</v>
      </c>
      <c r="J18" s="118">
        <v>0</v>
      </c>
      <c r="K18" s="116">
        <v>1000</v>
      </c>
      <c r="L18" s="116">
        <v>1000</v>
      </c>
      <c r="M18" s="117">
        <v>1000</v>
      </c>
      <c r="O18" t="s">
        <v>82</v>
      </c>
    </row>
    <row r="19" spans="1:15" x14ac:dyDescent="0.25">
      <c r="A19" s="118" t="s">
        <v>50</v>
      </c>
      <c r="B19" s="119"/>
      <c r="C19" s="146"/>
      <c r="D19" s="147"/>
      <c r="E19" s="146"/>
      <c r="F19" s="148"/>
      <c r="G19" s="149"/>
      <c r="H19" s="125"/>
      <c r="I19" s="138">
        <v>485.65</v>
      </c>
      <c r="J19" s="118">
        <v>0</v>
      </c>
      <c r="K19" s="120">
        <v>0</v>
      </c>
      <c r="L19" s="128">
        <v>0</v>
      </c>
      <c r="M19" s="121">
        <v>0</v>
      </c>
    </row>
    <row r="20" spans="1:15" x14ac:dyDescent="0.25">
      <c r="A20" s="51" t="s">
        <v>81</v>
      </c>
      <c r="B20" s="42"/>
      <c r="C20" s="51"/>
      <c r="D20" s="51"/>
      <c r="E20" s="51"/>
      <c r="F20" s="39">
        <f t="shared" ref="F20:M20" si="0">SUM(F6:F19)</f>
        <v>11375</v>
      </c>
      <c r="G20" s="40">
        <f t="shared" si="0"/>
        <v>13974</v>
      </c>
      <c r="H20" s="41">
        <f t="shared" si="0"/>
        <v>11625</v>
      </c>
      <c r="I20" s="44">
        <f t="shared" si="0"/>
        <v>28270.65</v>
      </c>
      <c r="J20" s="107">
        <f t="shared" si="0"/>
        <v>11692</v>
      </c>
      <c r="K20" s="101">
        <f t="shared" si="0"/>
        <v>15595.04</v>
      </c>
      <c r="L20" s="101">
        <f t="shared" si="0"/>
        <v>21899</v>
      </c>
      <c r="M20" s="79">
        <f t="shared" si="0"/>
        <v>15290</v>
      </c>
    </row>
    <row r="21" spans="1:15" x14ac:dyDescent="0.25">
      <c r="A21" s="6" t="s">
        <v>83</v>
      </c>
      <c r="C21" s="6"/>
      <c r="D21" s="6"/>
      <c r="E21" s="6"/>
      <c r="F21" s="11"/>
      <c r="G21" s="12"/>
      <c r="H21" s="24">
        <f>H6+H10+H12</f>
        <v>8675</v>
      </c>
      <c r="I21" s="64">
        <f>I6+I10+I12+I16+I18+I19</f>
        <v>9450.65</v>
      </c>
      <c r="J21" s="108">
        <f>J6+J7+J10+J12+J16+J19</f>
        <v>8771</v>
      </c>
      <c r="K21" s="63">
        <f>K6+K7+K10+K12+K15+K16+K19</f>
        <v>9278.2000000000007</v>
      </c>
      <c r="L21" s="63">
        <f>L6+L7+L10+L12+L15+L16+L19</f>
        <v>9282</v>
      </c>
      <c r="M21" s="160">
        <f>M20-M8-M9-M11-M14-M18+1000</f>
        <v>10110</v>
      </c>
      <c r="O21" s="97" t="s">
        <v>109</v>
      </c>
    </row>
    <row r="22" spans="1:15" x14ac:dyDescent="0.25">
      <c r="B22" s="1"/>
      <c r="C22" s="1"/>
      <c r="D22" s="2"/>
      <c r="E22" s="1"/>
      <c r="F22" s="11"/>
      <c r="G22" s="12"/>
      <c r="H22" s="23"/>
      <c r="I22" s="57"/>
      <c r="J22" s="49"/>
      <c r="K22" s="99"/>
      <c r="L22" s="99"/>
      <c r="M22" s="75"/>
    </row>
    <row r="23" spans="1:15" x14ac:dyDescent="0.25">
      <c r="A23" s="2" t="s">
        <v>17</v>
      </c>
      <c r="B23" s="1"/>
      <c r="C23" s="1"/>
      <c r="D23" s="1"/>
      <c r="E23" s="1"/>
      <c r="F23" s="11"/>
      <c r="G23" s="12"/>
      <c r="H23" s="23"/>
      <c r="I23" s="57"/>
      <c r="J23" s="49"/>
      <c r="K23" s="99"/>
      <c r="L23" s="99"/>
      <c r="M23" s="75"/>
    </row>
    <row r="24" spans="1:15" x14ac:dyDescent="0.25">
      <c r="A24" s="1" t="s">
        <v>18</v>
      </c>
      <c r="B24" s="1"/>
      <c r="C24" s="1"/>
      <c r="D24" s="1"/>
      <c r="E24" s="1"/>
      <c r="F24" s="11">
        <v>3250</v>
      </c>
      <c r="G24" s="12">
        <v>2735</v>
      </c>
      <c r="H24" s="23">
        <v>3150</v>
      </c>
      <c r="I24" s="57">
        <v>3500</v>
      </c>
      <c r="J24" s="91">
        <v>3800</v>
      </c>
      <c r="K24" s="100">
        <v>3050</v>
      </c>
      <c r="L24" s="100">
        <v>4109</v>
      </c>
      <c r="M24" s="76">
        <v>4250</v>
      </c>
      <c r="O24" s="20" t="s">
        <v>87</v>
      </c>
    </row>
    <row r="25" spans="1:15" x14ac:dyDescent="0.25">
      <c r="A25" s="1" t="s">
        <v>20</v>
      </c>
      <c r="B25" s="1"/>
      <c r="C25" s="1"/>
      <c r="D25" s="1"/>
      <c r="E25" s="1"/>
      <c r="F25" s="11">
        <v>250</v>
      </c>
      <c r="G25" s="12">
        <v>413</v>
      </c>
      <c r="H25" s="23">
        <v>450</v>
      </c>
      <c r="I25" s="57">
        <v>300</v>
      </c>
      <c r="J25" s="91">
        <v>350</v>
      </c>
      <c r="K25" s="100">
        <v>355</v>
      </c>
      <c r="L25" s="100">
        <v>525</v>
      </c>
      <c r="M25" s="76">
        <v>350</v>
      </c>
      <c r="O25" t="s">
        <v>92</v>
      </c>
    </row>
    <row r="26" spans="1:15" x14ac:dyDescent="0.25">
      <c r="A26" s="1" t="s">
        <v>21</v>
      </c>
      <c r="B26" s="1"/>
      <c r="C26" s="1"/>
      <c r="D26" s="1"/>
      <c r="E26" s="1"/>
      <c r="F26" s="11">
        <v>1300</v>
      </c>
      <c r="G26" s="12">
        <v>1111</v>
      </c>
      <c r="H26" s="23">
        <v>1350</v>
      </c>
      <c r="I26" s="57">
        <v>1150</v>
      </c>
      <c r="J26" s="91">
        <v>1200</v>
      </c>
      <c r="K26" s="100">
        <v>1203.9000000000001</v>
      </c>
      <c r="L26" s="100">
        <v>1210</v>
      </c>
      <c r="M26" s="76">
        <v>1500</v>
      </c>
      <c r="O26" s="20"/>
    </row>
    <row r="27" spans="1:15" x14ac:dyDescent="0.25">
      <c r="A27" s="1" t="s">
        <v>22</v>
      </c>
      <c r="B27" s="1"/>
      <c r="C27" s="1"/>
      <c r="D27" s="1"/>
      <c r="E27" s="1"/>
      <c r="F27" s="11">
        <v>100</v>
      </c>
      <c r="G27" s="12">
        <v>110</v>
      </c>
      <c r="H27" s="23">
        <v>130</v>
      </c>
      <c r="I27" s="57">
        <v>92</v>
      </c>
      <c r="J27" s="91">
        <v>100</v>
      </c>
      <c r="K27" s="100">
        <v>92</v>
      </c>
      <c r="L27" s="100">
        <v>92</v>
      </c>
      <c r="M27" s="76">
        <v>100</v>
      </c>
    </row>
    <row r="28" spans="1:15" x14ac:dyDescent="0.25">
      <c r="A28" s="1" t="s">
        <v>23</v>
      </c>
      <c r="B28" s="1"/>
      <c r="C28" s="1"/>
      <c r="D28" s="1"/>
      <c r="E28" s="1"/>
      <c r="F28" s="11">
        <v>30</v>
      </c>
      <c r="G28" s="12">
        <v>30</v>
      </c>
      <c r="H28" s="23">
        <v>40</v>
      </c>
      <c r="I28" s="57">
        <v>45</v>
      </c>
      <c r="J28" s="91">
        <v>45</v>
      </c>
      <c r="K28" s="100">
        <v>45</v>
      </c>
      <c r="L28" s="100">
        <v>45</v>
      </c>
      <c r="M28" s="76">
        <v>50</v>
      </c>
    </row>
    <row r="29" spans="1:15" x14ac:dyDescent="0.25">
      <c r="A29" s="5" t="s">
        <v>51</v>
      </c>
      <c r="B29" s="1"/>
      <c r="C29" s="1"/>
      <c r="D29" s="1"/>
      <c r="E29" s="1"/>
      <c r="F29" s="11"/>
      <c r="G29" s="12"/>
      <c r="H29" s="23">
        <v>0</v>
      </c>
      <c r="I29" s="57">
        <v>94</v>
      </c>
      <c r="J29" s="91">
        <v>100</v>
      </c>
      <c r="K29" s="100"/>
      <c r="L29" s="100">
        <v>50</v>
      </c>
      <c r="M29" s="76">
        <v>55</v>
      </c>
      <c r="O29" t="s">
        <v>91</v>
      </c>
    </row>
    <row r="30" spans="1:15" x14ac:dyDescent="0.25">
      <c r="A30" s="1" t="s">
        <v>30</v>
      </c>
      <c r="B30" s="1"/>
      <c r="C30" s="1"/>
      <c r="D30" s="1"/>
      <c r="E30" s="1"/>
      <c r="F30" s="11">
        <v>40</v>
      </c>
      <c r="G30" s="16">
        <v>40</v>
      </c>
      <c r="H30" s="23">
        <v>40</v>
      </c>
      <c r="I30" s="57">
        <v>20</v>
      </c>
      <c r="J30" s="91">
        <v>25</v>
      </c>
      <c r="K30" s="100"/>
      <c r="L30" s="100">
        <v>25</v>
      </c>
      <c r="M30" s="76">
        <v>25</v>
      </c>
    </row>
    <row r="31" spans="1:15" x14ac:dyDescent="0.25">
      <c r="A31" s="1" t="s">
        <v>31</v>
      </c>
      <c r="B31" s="1"/>
      <c r="C31" s="1"/>
      <c r="D31" s="1"/>
      <c r="E31" s="1"/>
      <c r="F31" s="11">
        <v>40</v>
      </c>
      <c r="G31" s="12">
        <v>40</v>
      </c>
      <c r="H31" s="23">
        <v>60</v>
      </c>
      <c r="I31" s="57">
        <v>54.4</v>
      </c>
      <c r="J31" s="91">
        <v>60</v>
      </c>
      <c r="K31" s="100">
        <v>54.4</v>
      </c>
      <c r="L31" s="100">
        <v>54</v>
      </c>
      <c r="M31" s="76">
        <v>65</v>
      </c>
    </row>
    <row r="32" spans="1:15" x14ac:dyDescent="0.25">
      <c r="A32" s="1" t="s">
        <v>24</v>
      </c>
      <c r="B32" s="1"/>
      <c r="C32" s="1"/>
      <c r="D32" s="1"/>
      <c r="E32" s="1"/>
      <c r="F32" s="11">
        <v>110</v>
      </c>
      <c r="G32" s="12"/>
      <c r="H32" s="23">
        <v>110</v>
      </c>
      <c r="I32" s="57">
        <v>110</v>
      </c>
      <c r="J32" s="91">
        <v>110</v>
      </c>
      <c r="K32" s="100">
        <v>110</v>
      </c>
      <c r="L32" s="100">
        <v>110</v>
      </c>
      <c r="M32" s="76">
        <v>110</v>
      </c>
    </row>
    <row r="33" spans="1:15" x14ac:dyDescent="0.25">
      <c r="A33" s="1" t="s">
        <v>25</v>
      </c>
      <c r="B33" s="1"/>
      <c r="C33" s="1"/>
      <c r="D33" s="1"/>
      <c r="E33" s="1"/>
      <c r="F33" s="11">
        <v>150</v>
      </c>
      <c r="G33" s="12">
        <v>100</v>
      </c>
      <c r="H33" s="23">
        <v>150</v>
      </c>
      <c r="I33" s="57">
        <v>150</v>
      </c>
      <c r="J33" s="91">
        <v>150</v>
      </c>
      <c r="K33" s="100"/>
      <c r="L33" s="100">
        <v>150</v>
      </c>
      <c r="M33" s="76">
        <v>150</v>
      </c>
    </row>
    <row r="34" spans="1:15" x14ac:dyDescent="0.25">
      <c r="A34" s="1" t="s">
        <v>26</v>
      </c>
      <c r="B34" s="1"/>
      <c r="C34" s="1"/>
      <c r="D34" s="1"/>
      <c r="E34" s="1"/>
      <c r="F34" s="11">
        <v>150</v>
      </c>
      <c r="G34" s="12">
        <v>100</v>
      </c>
      <c r="H34" s="23">
        <v>150</v>
      </c>
      <c r="I34" s="57">
        <v>150</v>
      </c>
      <c r="J34" s="91">
        <v>150</v>
      </c>
      <c r="K34" s="100"/>
      <c r="L34" s="100">
        <v>150</v>
      </c>
      <c r="M34" s="76">
        <v>150</v>
      </c>
    </row>
    <row r="35" spans="1:15" x14ac:dyDescent="0.25">
      <c r="A35" s="1" t="s">
        <v>27</v>
      </c>
      <c r="B35" s="1"/>
      <c r="C35" s="1"/>
      <c r="D35" s="1"/>
      <c r="E35" s="1"/>
      <c r="F35" s="11">
        <v>150</v>
      </c>
      <c r="G35" s="12">
        <v>160</v>
      </c>
      <c r="H35" s="23">
        <v>180</v>
      </c>
      <c r="I35" s="57">
        <v>200</v>
      </c>
      <c r="J35" s="91">
        <v>200</v>
      </c>
      <c r="K35" s="100"/>
      <c r="L35" s="100">
        <v>210</v>
      </c>
      <c r="M35" s="76">
        <v>250</v>
      </c>
    </row>
    <row r="36" spans="1:15" x14ac:dyDescent="0.25">
      <c r="A36" s="1" t="s">
        <v>28</v>
      </c>
      <c r="B36" s="1"/>
      <c r="C36" s="1"/>
      <c r="D36" s="1"/>
      <c r="E36" s="1"/>
      <c r="F36" s="11">
        <v>500</v>
      </c>
      <c r="G36" s="12">
        <v>385</v>
      </c>
      <c r="H36" s="23">
        <v>175</v>
      </c>
      <c r="I36" s="57">
        <v>100</v>
      </c>
      <c r="J36" s="91">
        <v>100</v>
      </c>
      <c r="K36" s="100">
        <v>200</v>
      </c>
      <c r="L36" s="100">
        <v>200</v>
      </c>
      <c r="M36" s="164">
        <v>200</v>
      </c>
      <c r="O36" t="s">
        <v>103</v>
      </c>
    </row>
    <row r="37" spans="1:15" x14ac:dyDescent="0.25">
      <c r="A37" s="1" t="s">
        <v>29</v>
      </c>
      <c r="B37" s="1"/>
      <c r="C37" s="1"/>
      <c r="D37" s="1"/>
      <c r="E37" s="1"/>
      <c r="F37" s="11"/>
      <c r="G37" s="12"/>
      <c r="H37" s="23">
        <v>300</v>
      </c>
      <c r="I37" s="57">
        <v>31.4</v>
      </c>
      <c r="J37" s="91">
        <v>50</v>
      </c>
      <c r="K37" s="100">
        <v>16.25</v>
      </c>
      <c r="L37" s="100">
        <v>16</v>
      </c>
      <c r="M37" s="76">
        <v>25</v>
      </c>
      <c r="O37" t="s">
        <v>93</v>
      </c>
    </row>
    <row r="38" spans="1:15" x14ac:dyDescent="0.25">
      <c r="A38" s="1" t="s">
        <v>33</v>
      </c>
      <c r="B38" s="1"/>
      <c r="C38" s="1"/>
      <c r="D38" s="1"/>
      <c r="E38" s="1"/>
      <c r="F38" s="11">
        <v>0</v>
      </c>
      <c r="G38" s="12"/>
      <c r="H38" s="23">
        <v>100</v>
      </c>
      <c r="I38" s="57">
        <v>0</v>
      </c>
      <c r="J38" s="91">
        <v>0</v>
      </c>
      <c r="K38" s="100">
        <v>169.2</v>
      </c>
      <c r="L38" s="100">
        <v>190</v>
      </c>
      <c r="M38" s="76">
        <v>250</v>
      </c>
    </row>
    <row r="39" spans="1:15" x14ac:dyDescent="0.25">
      <c r="A39" s="1" t="s">
        <v>107</v>
      </c>
      <c r="B39" s="1"/>
      <c r="C39" s="1"/>
      <c r="D39" s="1"/>
      <c r="E39" s="1"/>
      <c r="F39" s="11">
        <v>75</v>
      </c>
      <c r="G39" s="12">
        <v>450</v>
      </c>
      <c r="H39" s="23">
        <v>100</v>
      </c>
      <c r="I39" s="57">
        <v>85</v>
      </c>
      <c r="J39" s="91">
        <v>0</v>
      </c>
      <c r="K39" s="100">
        <v>35</v>
      </c>
      <c r="L39" s="100">
        <v>35</v>
      </c>
      <c r="M39" s="76">
        <v>35</v>
      </c>
      <c r="O39" t="s">
        <v>85</v>
      </c>
    </row>
    <row r="40" spans="1:15" x14ac:dyDescent="0.25">
      <c r="A40" s="1" t="s">
        <v>35</v>
      </c>
      <c r="B40" s="1"/>
      <c r="C40" s="1"/>
      <c r="D40" s="1"/>
      <c r="E40" s="1"/>
      <c r="F40" s="17">
        <v>1000</v>
      </c>
      <c r="G40" s="12"/>
      <c r="H40" s="23">
        <v>2000</v>
      </c>
      <c r="I40" s="57">
        <v>1000</v>
      </c>
      <c r="J40" s="91">
        <v>1000</v>
      </c>
      <c r="K40" s="100">
        <v>1000</v>
      </c>
      <c r="L40" s="168">
        <v>2000</v>
      </c>
      <c r="M40" s="164">
        <v>1000</v>
      </c>
      <c r="O40" s="20" t="s">
        <v>100</v>
      </c>
    </row>
    <row r="41" spans="1:15" x14ac:dyDescent="0.25">
      <c r="A41" s="1" t="s">
        <v>16</v>
      </c>
      <c r="B41" s="1"/>
      <c r="C41" s="1"/>
      <c r="D41" s="1"/>
      <c r="E41" s="1"/>
      <c r="F41" s="11"/>
      <c r="G41" s="12"/>
      <c r="H41" s="23">
        <v>200</v>
      </c>
      <c r="I41" s="57">
        <v>200</v>
      </c>
      <c r="J41" s="91">
        <v>200</v>
      </c>
      <c r="K41" s="100">
        <v>139</v>
      </c>
      <c r="L41" s="100">
        <v>139</v>
      </c>
      <c r="M41" s="76">
        <v>150</v>
      </c>
    </row>
    <row r="42" spans="1:15" x14ac:dyDescent="0.25">
      <c r="A42" s="33" t="s">
        <v>73</v>
      </c>
      <c r="B42" s="34"/>
      <c r="C42" s="34"/>
      <c r="D42" s="34"/>
      <c r="E42" s="34"/>
      <c r="F42" s="96"/>
      <c r="G42" s="36">
        <v>125</v>
      </c>
      <c r="H42" s="37">
        <v>100</v>
      </c>
      <c r="I42" s="60">
        <v>1935</v>
      </c>
      <c r="J42" s="37">
        <v>0</v>
      </c>
      <c r="K42" s="58">
        <v>300</v>
      </c>
      <c r="L42" s="58">
        <v>700</v>
      </c>
      <c r="M42" s="77">
        <v>1000</v>
      </c>
      <c r="O42" s="97"/>
    </row>
    <row r="43" spans="1:15" x14ac:dyDescent="0.25">
      <c r="A43" s="151" t="s">
        <v>90</v>
      </c>
      <c r="B43" s="34"/>
      <c r="C43" s="34"/>
      <c r="D43" s="34"/>
      <c r="E43" s="34"/>
      <c r="F43" s="96"/>
      <c r="G43" s="36"/>
      <c r="H43" s="37"/>
      <c r="I43" s="60"/>
      <c r="J43" s="37">
        <v>0</v>
      </c>
      <c r="K43" s="58">
        <v>1098.9000000000001</v>
      </c>
      <c r="L43" s="58">
        <v>1099</v>
      </c>
      <c r="M43" s="77">
        <v>0</v>
      </c>
      <c r="O43" s="97"/>
    </row>
    <row r="44" spans="1:15" x14ac:dyDescent="0.25">
      <c r="A44" s="150" t="s">
        <v>86</v>
      </c>
      <c r="B44" s="1"/>
      <c r="C44" s="1"/>
      <c r="D44" s="1"/>
      <c r="E44" s="1"/>
      <c r="F44" s="13"/>
      <c r="G44" s="12"/>
      <c r="H44" s="23">
        <v>200</v>
      </c>
      <c r="I44" s="57">
        <v>180</v>
      </c>
      <c r="J44" s="91">
        <v>260</v>
      </c>
      <c r="K44" s="100">
        <v>260</v>
      </c>
      <c r="L44" s="100">
        <v>260</v>
      </c>
      <c r="M44" s="76">
        <v>200</v>
      </c>
      <c r="O44" t="s">
        <v>110</v>
      </c>
    </row>
    <row r="45" spans="1:15" x14ac:dyDescent="0.25">
      <c r="A45" s="5" t="s">
        <v>38</v>
      </c>
      <c r="B45" s="1"/>
      <c r="C45" s="1"/>
      <c r="D45" s="1"/>
      <c r="E45" s="1"/>
      <c r="F45" s="11"/>
      <c r="G45" s="12">
        <v>898</v>
      </c>
      <c r="H45" s="23">
        <v>0</v>
      </c>
      <c r="I45" s="57">
        <v>0</v>
      </c>
      <c r="J45" s="91">
        <v>0</v>
      </c>
      <c r="K45" s="100">
        <v>0</v>
      </c>
      <c r="L45" s="100">
        <v>0</v>
      </c>
      <c r="M45" s="164">
        <v>900</v>
      </c>
      <c r="O45" t="s">
        <v>102</v>
      </c>
    </row>
    <row r="46" spans="1:15" x14ac:dyDescent="0.25">
      <c r="A46" s="5" t="s">
        <v>40</v>
      </c>
      <c r="B46" s="1"/>
      <c r="C46" s="2"/>
      <c r="D46" s="6"/>
      <c r="E46" s="2"/>
      <c r="F46" s="11"/>
      <c r="G46" s="12"/>
      <c r="H46" s="23">
        <v>0</v>
      </c>
      <c r="I46" s="57">
        <v>0</v>
      </c>
      <c r="J46" s="91">
        <v>0</v>
      </c>
      <c r="K46" s="100">
        <v>0</v>
      </c>
      <c r="L46" s="100">
        <v>0</v>
      </c>
      <c r="M46" s="76">
        <v>0</v>
      </c>
    </row>
    <row r="47" spans="1:15" x14ac:dyDescent="0.25">
      <c r="A47" s="151" t="s">
        <v>96</v>
      </c>
      <c r="B47" s="34"/>
      <c r="C47" s="38"/>
      <c r="D47" s="51"/>
      <c r="E47" s="38"/>
      <c r="F47" s="35"/>
      <c r="G47" s="36"/>
      <c r="H47" s="37"/>
      <c r="I47" s="60">
        <v>15277</v>
      </c>
      <c r="J47" s="37">
        <v>0</v>
      </c>
      <c r="K47" s="58">
        <v>0</v>
      </c>
      <c r="L47" s="58">
        <v>0</v>
      </c>
      <c r="M47" s="77">
        <v>0</v>
      </c>
      <c r="O47" t="s">
        <v>36</v>
      </c>
    </row>
    <row r="48" spans="1:15" x14ac:dyDescent="0.25">
      <c r="A48" s="5" t="s">
        <v>66</v>
      </c>
      <c r="B48" s="1"/>
      <c r="C48" s="2"/>
      <c r="D48" s="6"/>
      <c r="E48" s="2"/>
      <c r="F48" s="11"/>
      <c r="G48" s="12"/>
      <c r="H48" s="23"/>
      <c r="I48" s="57">
        <v>1050</v>
      </c>
      <c r="J48" s="91">
        <v>750</v>
      </c>
      <c r="K48" s="100">
        <v>0</v>
      </c>
      <c r="L48" s="100">
        <v>500</v>
      </c>
      <c r="M48" s="76">
        <v>750</v>
      </c>
    </row>
    <row r="49" spans="1:22" x14ac:dyDescent="0.25">
      <c r="A49" s="33" t="s">
        <v>74</v>
      </c>
      <c r="B49" s="34"/>
      <c r="C49" s="38"/>
      <c r="D49" s="51"/>
      <c r="E49" s="38"/>
      <c r="F49" s="35"/>
      <c r="G49" s="36"/>
      <c r="H49" s="37"/>
      <c r="I49" s="60">
        <v>1008</v>
      </c>
      <c r="J49" s="37">
        <v>0</v>
      </c>
      <c r="K49" s="58">
        <v>1854.98</v>
      </c>
      <c r="L49" s="58">
        <v>1900</v>
      </c>
      <c r="M49" s="77">
        <v>0</v>
      </c>
      <c r="O49" t="s">
        <v>94</v>
      </c>
    </row>
    <row r="50" spans="1:22" x14ac:dyDescent="0.25">
      <c r="A50" s="151" t="s">
        <v>89</v>
      </c>
      <c r="B50" s="34"/>
      <c r="C50" s="38"/>
      <c r="D50" s="51"/>
      <c r="E50" s="38"/>
      <c r="F50" s="35"/>
      <c r="G50" s="36"/>
      <c r="H50" s="37"/>
      <c r="I50" s="60">
        <v>0</v>
      </c>
      <c r="J50" s="37">
        <v>0</v>
      </c>
      <c r="K50" s="58">
        <v>510</v>
      </c>
      <c r="L50" s="58">
        <v>1030</v>
      </c>
      <c r="M50" s="77">
        <v>1680</v>
      </c>
      <c r="O50" t="s">
        <v>94</v>
      </c>
    </row>
    <row r="51" spans="1:22" s="95" customFormat="1" x14ac:dyDescent="0.25">
      <c r="A51" s="85" t="s">
        <v>71</v>
      </c>
      <c r="B51" s="86"/>
      <c r="C51" s="87"/>
      <c r="D51" s="88"/>
      <c r="E51" s="87"/>
      <c r="F51" s="89"/>
      <c r="G51" s="90"/>
      <c r="H51" s="91"/>
      <c r="I51" s="94">
        <v>924</v>
      </c>
      <c r="J51" s="91">
        <v>0</v>
      </c>
      <c r="K51" s="100">
        <v>0</v>
      </c>
      <c r="L51" s="100">
        <v>0</v>
      </c>
      <c r="M51" s="76">
        <v>0</v>
      </c>
    </row>
    <row r="52" spans="1:22" s="95" customFormat="1" x14ac:dyDescent="0.25">
      <c r="A52" s="85" t="s">
        <v>72</v>
      </c>
      <c r="B52" s="86"/>
      <c r="C52" s="87"/>
      <c r="D52" s="88"/>
      <c r="E52" s="87"/>
      <c r="F52" s="89"/>
      <c r="G52" s="90"/>
      <c r="H52" s="91"/>
      <c r="I52" s="94">
        <v>247</v>
      </c>
      <c r="J52" s="91">
        <v>250</v>
      </c>
      <c r="K52" s="100"/>
      <c r="L52" s="100">
        <v>250</v>
      </c>
      <c r="M52" s="76">
        <v>300</v>
      </c>
    </row>
    <row r="53" spans="1:22" x14ac:dyDescent="0.25">
      <c r="A53" s="5" t="s">
        <v>41</v>
      </c>
      <c r="B53" s="1"/>
      <c r="C53" s="2"/>
      <c r="D53" s="6"/>
      <c r="E53" s="2"/>
      <c r="F53" s="11"/>
      <c r="G53" s="12"/>
      <c r="H53" s="23">
        <v>1500</v>
      </c>
      <c r="I53" s="57">
        <v>1880</v>
      </c>
      <c r="J53" s="91">
        <v>1000</v>
      </c>
      <c r="K53" s="100">
        <v>31.1</v>
      </c>
      <c r="L53" s="100">
        <v>31</v>
      </c>
      <c r="M53" s="76">
        <v>200</v>
      </c>
      <c r="O53" s="20" t="s">
        <v>95</v>
      </c>
    </row>
    <row r="54" spans="1:22" x14ac:dyDescent="0.25">
      <c r="A54" s="5" t="s">
        <v>54</v>
      </c>
      <c r="B54" s="1"/>
      <c r="C54" s="2"/>
      <c r="D54" s="6"/>
      <c r="E54" s="2"/>
      <c r="F54" s="11"/>
      <c r="G54" s="12"/>
      <c r="H54" s="23"/>
      <c r="I54" s="57">
        <v>50</v>
      </c>
      <c r="J54" s="91">
        <v>50</v>
      </c>
      <c r="K54" s="100">
        <v>0</v>
      </c>
      <c r="L54" s="100">
        <v>0</v>
      </c>
      <c r="M54" s="76">
        <v>0</v>
      </c>
      <c r="O54" s="20"/>
    </row>
    <row r="55" spans="1:22" x14ac:dyDescent="0.25">
      <c r="A55" s="5" t="s">
        <v>55</v>
      </c>
      <c r="B55" s="1"/>
      <c r="C55" s="2"/>
      <c r="D55" s="6"/>
      <c r="E55" s="2"/>
      <c r="F55" s="11"/>
      <c r="G55" s="12"/>
      <c r="H55" s="23"/>
      <c r="I55" s="57">
        <v>38</v>
      </c>
      <c r="J55" s="91">
        <v>0</v>
      </c>
      <c r="K55" s="100">
        <v>0</v>
      </c>
      <c r="L55" s="100">
        <v>0</v>
      </c>
      <c r="M55" s="76">
        <v>0</v>
      </c>
      <c r="O55" s="20"/>
    </row>
    <row r="56" spans="1:22" x14ac:dyDescent="0.25">
      <c r="A56" s="5" t="s">
        <v>53</v>
      </c>
      <c r="B56" s="1"/>
      <c r="C56" s="2"/>
      <c r="D56" s="6"/>
      <c r="E56" s="2"/>
      <c r="F56" s="11"/>
      <c r="G56" s="12"/>
      <c r="H56" s="23">
        <v>200</v>
      </c>
      <c r="I56" s="57">
        <v>200</v>
      </c>
      <c r="J56" s="91">
        <v>200</v>
      </c>
      <c r="K56" s="100">
        <v>0</v>
      </c>
      <c r="L56" s="100">
        <v>0</v>
      </c>
      <c r="M56" s="164">
        <v>200</v>
      </c>
      <c r="O56" s="20"/>
    </row>
    <row r="57" spans="1:22" x14ac:dyDescent="0.25">
      <c r="A57" s="5" t="s">
        <v>68</v>
      </c>
      <c r="B57" s="1"/>
      <c r="C57" s="2"/>
      <c r="D57" s="6"/>
      <c r="E57" s="2"/>
      <c r="F57" s="11"/>
      <c r="G57" s="12"/>
      <c r="H57" s="23"/>
      <c r="I57" s="57"/>
      <c r="J57" s="91">
        <v>1000</v>
      </c>
      <c r="K57" s="100">
        <v>1502.2</v>
      </c>
      <c r="L57" s="100">
        <v>1502</v>
      </c>
      <c r="M57" s="76">
        <v>0</v>
      </c>
    </row>
    <row r="58" spans="1:22" x14ac:dyDescent="0.25">
      <c r="A58" s="51" t="s">
        <v>58</v>
      </c>
      <c r="B58" s="42"/>
      <c r="C58" s="38"/>
      <c r="D58" s="51"/>
      <c r="E58" s="38"/>
      <c r="F58" s="52">
        <f t="shared" ref="F58:M58" si="1">SUM(F24:F57)</f>
        <v>7145</v>
      </c>
      <c r="G58" s="53">
        <f t="shared" si="1"/>
        <v>6697</v>
      </c>
      <c r="H58" s="66">
        <f t="shared" si="1"/>
        <v>10685</v>
      </c>
      <c r="I58" s="69">
        <f t="shared" si="1"/>
        <v>30070.799999999999</v>
      </c>
      <c r="J58" s="109">
        <f t="shared" si="1"/>
        <v>11150</v>
      </c>
      <c r="K58" s="102">
        <f t="shared" si="1"/>
        <v>12026.93</v>
      </c>
      <c r="L58" s="102">
        <f t="shared" si="1"/>
        <v>16582</v>
      </c>
      <c r="M58" s="81">
        <f t="shared" si="1"/>
        <v>13945</v>
      </c>
    </row>
    <row r="59" spans="1:22" x14ac:dyDescent="0.25">
      <c r="A59" s="6" t="s">
        <v>59</v>
      </c>
      <c r="B59" s="55"/>
      <c r="C59" s="6"/>
      <c r="D59" s="6"/>
      <c r="E59" s="6"/>
      <c r="F59" s="14"/>
      <c r="G59" s="15"/>
      <c r="H59" s="110">
        <f>H58-H42-H47-H49</f>
        <v>10585</v>
      </c>
      <c r="I59" s="64">
        <f>I58-I42-I47-I49-940</f>
        <v>10910.8</v>
      </c>
      <c r="J59" s="110">
        <f>J58-J42-J47-J49</f>
        <v>11150</v>
      </c>
      <c r="K59" s="103">
        <f>K58-K42-K47-K49</f>
        <v>9871.9500000000007</v>
      </c>
      <c r="L59" s="103">
        <f>L58-L42-L43-L47-L49-L50</f>
        <v>11853</v>
      </c>
      <c r="M59" s="161">
        <f>M58-M42-M47-M49-M50</f>
        <v>11265</v>
      </c>
      <c r="R59" s="152"/>
    </row>
    <row r="60" spans="1:22" x14ac:dyDescent="0.25">
      <c r="A60" s="150" t="s">
        <v>98</v>
      </c>
      <c r="B60" s="1"/>
      <c r="C60" s="1"/>
      <c r="D60" s="1"/>
      <c r="E60" s="1"/>
      <c r="F60" s="11">
        <v>8000</v>
      </c>
      <c r="G60" s="12"/>
      <c r="H60" s="23">
        <f>H21</f>
        <v>8675</v>
      </c>
      <c r="I60" s="57">
        <f>I21</f>
        <v>9450.65</v>
      </c>
      <c r="J60" s="111">
        <f>J21</f>
        <v>8771</v>
      </c>
      <c r="K60" s="99"/>
      <c r="L60" s="62">
        <f>L21</f>
        <v>9282</v>
      </c>
      <c r="M60" s="98">
        <f>M21</f>
        <v>10110</v>
      </c>
    </row>
    <row r="61" spans="1:22" ht="15.75" thickBot="1" x14ac:dyDescent="0.3">
      <c r="B61" s="1"/>
      <c r="C61" s="1"/>
      <c r="D61" s="1"/>
      <c r="E61" s="1"/>
      <c r="F61" s="18">
        <v>155</v>
      </c>
      <c r="G61" s="19"/>
      <c r="H61" s="23">
        <f>H59-H60</f>
        <v>1910</v>
      </c>
      <c r="I61" s="57">
        <f>I59-I60</f>
        <v>1460.1499999999996</v>
      </c>
      <c r="J61" s="111">
        <f>J59-J60</f>
        <v>2379</v>
      </c>
      <c r="K61" s="62"/>
      <c r="L61" s="62">
        <f>L59-L60</f>
        <v>2571</v>
      </c>
      <c r="M61" s="163">
        <f>M59-M60</f>
        <v>1155</v>
      </c>
      <c r="O61" s="169" t="s">
        <v>42</v>
      </c>
    </row>
    <row r="62" spans="1:22" ht="15.75" thickBot="1" x14ac:dyDescent="0.3">
      <c r="H62" s="71" t="s">
        <v>2</v>
      </c>
      <c r="I62" s="73" t="s">
        <v>43</v>
      </c>
      <c r="J62" s="71" t="s">
        <v>2</v>
      </c>
      <c r="K62" s="114" t="s">
        <v>44</v>
      </c>
      <c r="L62" s="114" t="s">
        <v>69</v>
      </c>
      <c r="M62" s="83" t="s">
        <v>2</v>
      </c>
      <c r="O62" s="165" t="s">
        <v>111</v>
      </c>
      <c r="P62" s="166"/>
      <c r="Q62" s="166"/>
      <c r="R62" s="166"/>
      <c r="S62" s="166"/>
      <c r="T62" s="166"/>
      <c r="U62" s="166"/>
      <c r="V62" s="95"/>
    </row>
    <row r="63" spans="1:22" ht="15.75" thickBot="1" x14ac:dyDescent="0.3">
      <c r="H63" s="45" t="s">
        <v>6</v>
      </c>
      <c r="I63" s="48" t="s">
        <v>6</v>
      </c>
      <c r="J63" s="106" t="s">
        <v>60</v>
      </c>
      <c r="K63" s="113" t="s">
        <v>60</v>
      </c>
      <c r="L63" s="113" t="s">
        <v>60</v>
      </c>
      <c r="M63" s="84" t="s">
        <v>88</v>
      </c>
      <c r="N63" s="162"/>
      <c r="O63" s="167" t="s">
        <v>99</v>
      </c>
      <c r="P63" s="166"/>
      <c r="Q63" s="166"/>
      <c r="R63" s="166"/>
      <c r="S63" s="166"/>
    </row>
    <row r="64" spans="1:22" x14ac:dyDescent="0.25">
      <c r="O64" t="s">
        <v>101</v>
      </c>
    </row>
    <row r="65" spans="11:15" x14ac:dyDescent="0.25">
      <c r="K65">
        <v>956</v>
      </c>
      <c r="L65" t="s">
        <v>108</v>
      </c>
      <c r="O65" t="s">
        <v>104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82" fitToHeight="2" orientation="landscape" horizontalDpi="0" verticalDpi="0" r:id="rId1"/>
  <headerFooter>
    <oddHeader>&amp;L&amp;D&amp;CLudgershall Parish Council
Proposed Final Budget 2015/16&amp;RAppendix C
5th January 2015 meeting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0"/>
  <sheetViews>
    <sheetView zoomScaleNormal="100" workbookViewId="0">
      <pane ySplit="4" topLeftCell="A5" activePane="bottomLeft" state="frozen"/>
      <selection pane="bottomLeft" activeCell="L6" sqref="L6"/>
    </sheetView>
  </sheetViews>
  <sheetFormatPr defaultRowHeight="15" x14ac:dyDescent="0.25"/>
  <cols>
    <col min="6" max="7" width="0" hidden="1" customWidth="1"/>
    <col min="11" max="11" width="9.7109375" style="25" customWidth="1"/>
    <col min="12" max="12" width="10.140625" bestFit="1" customWidth="1"/>
    <col min="20" max="20" width="18.7109375" customWidth="1"/>
  </cols>
  <sheetData>
    <row r="1" spans="1:15" x14ac:dyDescent="0.25">
      <c r="A1" s="2" t="s">
        <v>0</v>
      </c>
      <c r="B1" s="2"/>
      <c r="C1" s="2"/>
      <c r="D1" s="2" t="s">
        <v>1</v>
      </c>
      <c r="E1" s="2"/>
      <c r="F1" s="1"/>
      <c r="G1" s="1"/>
      <c r="H1" s="1"/>
      <c r="I1" s="1"/>
      <c r="J1" s="1"/>
    </row>
    <row r="2" spans="1:15" ht="15.75" thickBot="1" x14ac:dyDescent="0.3">
      <c r="A2" s="1"/>
      <c r="B2" s="1"/>
      <c r="C2" s="1"/>
      <c r="D2" s="1"/>
      <c r="E2" s="1"/>
      <c r="F2" s="4"/>
      <c r="G2" s="1"/>
      <c r="H2" s="1"/>
      <c r="I2" s="1"/>
      <c r="J2" s="1"/>
    </row>
    <row r="3" spans="1:15" x14ac:dyDescent="0.25">
      <c r="A3" s="1"/>
      <c r="B3" s="1"/>
      <c r="C3" s="1"/>
      <c r="D3" s="3"/>
      <c r="E3" s="1"/>
      <c r="F3" s="7" t="s">
        <v>2</v>
      </c>
      <c r="G3" s="8" t="s">
        <v>3</v>
      </c>
      <c r="H3" s="7" t="s">
        <v>2</v>
      </c>
      <c r="I3" s="21" t="s">
        <v>43</v>
      </c>
      <c r="J3" s="7" t="s">
        <v>2</v>
      </c>
      <c r="K3" s="30" t="s">
        <v>44</v>
      </c>
      <c r="L3" s="31" t="s">
        <v>45</v>
      </c>
      <c r="M3" s="74" t="s">
        <v>2</v>
      </c>
      <c r="O3" s="26" t="s">
        <v>61</v>
      </c>
    </row>
    <row r="4" spans="1:15" ht="15.75" thickBot="1" x14ac:dyDescent="0.3">
      <c r="A4" s="1"/>
      <c r="B4" s="1"/>
      <c r="C4" s="1"/>
      <c r="D4" s="1"/>
      <c r="E4" s="1"/>
      <c r="F4" s="9" t="s">
        <v>4</v>
      </c>
      <c r="G4" s="10" t="s">
        <v>4</v>
      </c>
      <c r="H4" s="45" t="s">
        <v>5</v>
      </c>
      <c r="I4" s="46" t="s">
        <v>5</v>
      </c>
      <c r="J4" s="45" t="s">
        <v>6</v>
      </c>
      <c r="K4" s="47" t="s">
        <v>6</v>
      </c>
      <c r="L4" s="48" t="s">
        <v>6</v>
      </c>
      <c r="M4" s="84" t="s">
        <v>60</v>
      </c>
      <c r="O4" s="54" t="s">
        <v>60</v>
      </c>
    </row>
    <row r="5" spans="1:15" x14ac:dyDescent="0.25">
      <c r="A5" s="2" t="s">
        <v>7</v>
      </c>
      <c r="B5" s="1"/>
      <c r="C5" s="1"/>
      <c r="D5" s="2"/>
      <c r="E5" s="1"/>
      <c r="F5" s="11"/>
      <c r="G5" s="12"/>
      <c r="H5" s="11"/>
      <c r="I5" s="22"/>
      <c r="J5" s="23"/>
      <c r="K5" s="28"/>
      <c r="L5" s="32"/>
      <c r="M5" s="75"/>
    </row>
    <row r="6" spans="1:15" x14ac:dyDescent="0.25">
      <c r="A6" s="1" t="s">
        <v>8</v>
      </c>
      <c r="B6" s="1"/>
      <c r="C6" s="1"/>
      <c r="D6" s="1"/>
      <c r="E6" s="1"/>
      <c r="F6" s="13">
        <v>8500</v>
      </c>
      <c r="G6" s="12">
        <v>8500</v>
      </c>
      <c r="H6" s="23">
        <v>8500</v>
      </c>
      <c r="I6" s="27">
        <v>8500</v>
      </c>
      <c r="J6" s="23">
        <v>8500</v>
      </c>
      <c r="K6" s="56">
        <v>8566</v>
      </c>
      <c r="L6" s="57">
        <v>8566</v>
      </c>
      <c r="M6" s="76">
        <v>8591</v>
      </c>
      <c r="O6" t="s">
        <v>77</v>
      </c>
    </row>
    <row r="7" spans="1:15" x14ac:dyDescent="0.25">
      <c r="A7" s="34" t="s">
        <v>9</v>
      </c>
      <c r="B7" s="34" t="s">
        <v>10</v>
      </c>
      <c r="C7" s="34"/>
      <c r="D7" s="34"/>
      <c r="E7" s="34"/>
      <c r="F7" s="35">
        <v>2600</v>
      </c>
      <c r="G7" s="36">
        <v>5265</v>
      </c>
      <c r="H7" s="37">
        <v>2600</v>
      </c>
      <c r="I7" s="58">
        <v>2638.16</v>
      </c>
      <c r="J7" s="37">
        <v>2650</v>
      </c>
      <c r="K7" s="59">
        <v>2651</v>
      </c>
      <c r="L7" s="60">
        <v>2651</v>
      </c>
      <c r="M7" s="77">
        <v>2651</v>
      </c>
      <c r="O7" t="s">
        <v>36</v>
      </c>
    </row>
    <row r="8" spans="1:15" x14ac:dyDescent="0.25">
      <c r="A8" s="34" t="s">
        <v>9</v>
      </c>
      <c r="B8" s="34" t="s">
        <v>11</v>
      </c>
      <c r="C8" s="34"/>
      <c r="D8" s="34"/>
      <c r="E8" s="34"/>
      <c r="F8" s="35">
        <v>250</v>
      </c>
      <c r="G8" s="36"/>
      <c r="H8" s="37">
        <v>250</v>
      </c>
      <c r="I8" s="58">
        <v>1111.71</v>
      </c>
      <c r="J8" s="37">
        <v>300</v>
      </c>
      <c r="K8" s="59">
        <v>269</v>
      </c>
      <c r="L8" s="60">
        <v>269</v>
      </c>
      <c r="M8" s="77">
        <v>270</v>
      </c>
      <c r="O8" t="s">
        <v>36</v>
      </c>
    </row>
    <row r="9" spans="1:15" x14ac:dyDescent="0.25">
      <c r="A9" s="1" t="s">
        <v>12</v>
      </c>
      <c r="B9" s="1"/>
      <c r="C9" s="1"/>
      <c r="D9" s="1"/>
      <c r="E9" s="1"/>
      <c r="F9" s="11">
        <v>25</v>
      </c>
      <c r="G9" s="12">
        <v>9</v>
      </c>
      <c r="H9" s="23">
        <v>25</v>
      </c>
      <c r="I9" s="61">
        <v>25.53</v>
      </c>
      <c r="J9" s="23">
        <v>25</v>
      </c>
      <c r="K9" s="56">
        <v>29</v>
      </c>
      <c r="L9" s="57">
        <v>29</v>
      </c>
      <c r="M9" s="76">
        <v>30</v>
      </c>
    </row>
    <row r="10" spans="1:15" x14ac:dyDescent="0.25">
      <c r="A10" s="34" t="s">
        <v>14</v>
      </c>
      <c r="B10" s="34"/>
      <c r="C10" s="34"/>
      <c r="D10" s="34"/>
      <c r="E10" s="34"/>
      <c r="F10" s="35"/>
      <c r="G10" s="36">
        <v>100</v>
      </c>
      <c r="H10" s="37"/>
      <c r="I10" s="58"/>
      <c r="J10" s="37"/>
      <c r="K10" s="59">
        <v>15000</v>
      </c>
      <c r="L10" s="60">
        <v>15000</v>
      </c>
      <c r="M10" s="78">
        <v>0</v>
      </c>
      <c r="O10" t="s">
        <v>36</v>
      </c>
    </row>
    <row r="11" spans="1:15" x14ac:dyDescent="0.25">
      <c r="A11" s="1" t="s">
        <v>15</v>
      </c>
      <c r="B11" s="1"/>
      <c r="C11" s="1"/>
      <c r="D11" s="1"/>
      <c r="E11" s="1"/>
      <c r="F11" s="11"/>
      <c r="G11" s="12">
        <v>100</v>
      </c>
      <c r="H11" s="23"/>
      <c r="I11" s="27">
        <v>150</v>
      </c>
      <c r="J11" s="23">
        <v>150</v>
      </c>
      <c r="K11" s="56">
        <v>150</v>
      </c>
      <c r="L11" s="57">
        <v>150</v>
      </c>
      <c r="M11" s="76">
        <v>150</v>
      </c>
    </row>
    <row r="12" spans="1:15" x14ac:dyDescent="0.25">
      <c r="A12" s="49" t="s">
        <v>47</v>
      </c>
      <c r="C12" s="1"/>
      <c r="D12" s="1"/>
      <c r="E12" s="1"/>
      <c r="F12" s="11"/>
      <c r="G12" s="12"/>
      <c r="H12" s="23"/>
      <c r="I12" s="27"/>
      <c r="J12" s="23"/>
      <c r="K12" s="62">
        <v>100</v>
      </c>
      <c r="L12" s="56">
        <v>100</v>
      </c>
      <c r="M12" s="75">
        <v>0</v>
      </c>
    </row>
    <row r="13" spans="1:15" x14ac:dyDescent="0.25">
      <c r="A13" s="49" t="s">
        <v>48</v>
      </c>
      <c r="C13" s="1"/>
      <c r="D13" s="1"/>
      <c r="E13" s="1"/>
      <c r="F13" s="11"/>
      <c r="G13" s="12"/>
      <c r="H13" s="23"/>
      <c r="I13" s="27"/>
      <c r="J13" s="23"/>
      <c r="K13" s="62">
        <v>900</v>
      </c>
      <c r="L13" s="56">
        <v>900</v>
      </c>
      <c r="M13" s="75">
        <v>0</v>
      </c>
    </row>
    <row r="14" spans="1:15" x14ac:dyDescent="0.25">
      <c r="A14" s="49" t="s">
        <v>49</v>
      </c>
      <c r="C14" s="1"/>
      <c r="D14" s="1"/>
      <c r="E14" s="1"/>
      <c r="F14" s="11"/>
      <c r="G14" s="12"/>
      <c r="H14" s="23"/>
      <c r="I14" s="27"/>
      <c r="J14" s="23"/>
      <c r="K14" s="62">
        <v>120</v>
      </c>
      <c r="L14" s="56">
        <v>120</v>
      </c>
      <c r="M14" s="75">
        <v>0</v>
      </c>
    </row>
    <row r="15" spans="1:15" x14ac:dyDescent="0.25">
      <c r="A15" s="49" t="s">
        <v>50</v>
      </c>
      <c r="C15" s="2"/>
      <c r="D15" s="6"/>
      <c r="E15" s="2"/>
      <c r="F15" s="14"/>
      <c r="G15" s="15"/>
      <c r="H15" s="50"/>
      <c r="I15" s="27"/>
      <c r="J15" s="23"/>
      <c r="K15" s="62">
        <v>485.65</v>
      </c>
      <c r="L15" s="56">
        <v>485.65</v>
      </c>
      <c r="M15" s="75">
        <v>0</v>
      </c>
    </row>
    <row r="16" spans="1:15" x14ac:dyDescent="0.25">
      <c r="A16" s="51" t="s">
        <v>46</v>
      </c>
      <c r="B16" s="42"/>
      <c r="C16" s="51"/>
      <c r="D16" s="51"/>
      <c r="E16" s="51"/>
      <c r="F16" s="39">
        <f t="shared" ref="F16:M16" si="0">SUM(F6:F15)</f>
        <v>11375</v>
      </c>
      <c r="G16" s="40">
        <f t="shared" si="0"/>
        <v>13974</v>
      </c>
      <c r="H16" s="41">
        <f t="shared" si="0"/>
        <v>11375</v>
      </c>
      <c r="I16" s="43">
        <f t="shared" si="0"/>
        <v>12425.4</v>
      </c>
      <c r="J16" s="41">
        <f t="shared" si="0"/>
        <v>11625</v>
      </c>
      <c r="K16" s="43">
        <f t="shared" si="0"/>
        <v>28270.65</v>
      </c>
      <c r="L16" s="44">
        <f t="shared" si="0"/>
        <v>28270.65</v>
      </c>
      <c r="M16" s="79">
        <f t="shared" si="0"/>
        <v>11692</v>
      </c>
    </row>
    <row r="17" spans="1:15" x14ac:dyDescent="0.25">
      <c r="A17" s="6" t="s">
        <v>56</v>
      </c>
      <c r="C17" s="6"/>
      <c r="D17" s="6"/>
      <c r="E17" s="6"/>
      <c r="F17" s="11"/>
      <c r="G17" s="12"/>
      <c r="H17" s="24">
        <f>H6+H9</f>
        <v>8525</v>
      </c>
      <c r="I17" s="29">
        <f>I6+I9+I11</f>
        <v>8675.5300000000007</v>
      </c>
      <c r="J17" s="24">
        <f>J6+J9+J11</f>
        <v>8675</v>
      </c>
      <c r="K17" s="63">
        <f>K6+K9+K11+K12+K14+K15</f>
        <v>9450.65</v>
      </c>
      <c r="L17" s="64">
        <f>L6+L9+L11+L12+L14+L15</f>
        <v>9450.65</v>
      </c>
      <c r="M17" s="80">
        <f>M6+M9+M11+M12+M14+M15</f>
        <v>8771</v>
      </c>
    </row>
    <row r="18" spans="1:15" x14ac:dyDescent="0.25">
      <c r="B18" s="1"/>
      <c r="C18" s="1"/>
      <c r="D18" s="2"/>
      <c r="E18" s="1"/>
      <c r="F18" s="11"/>
      <c r="G18" s="12"/>
      <c r="H18" s="23"/>
      <c r="I18" s="27"/>
      <c r="J18" s="23"/>
      <c r="K18" s="56"/>
      <c r="L18" s="57"/>
      <c r="M18" s="75"/>
    </row>
    <row r="19" spans="1:15" x14ac:dyDescent="0.25">
      <c r="A19" s="2" t="s">
        <v>17</v>
      </c>
      <c r="B19" s="1"/>
      <c r="C19" s="1"/>
      <c r="D19" s="1"/>
      <c r="E19" s="1"/>
      <c r="F19" s="11"/>
      <c r="G19" s="12"/>
      <c r="H19" s="23"/>
      <c r="I19" s="27"/>
      <c r="J19" s="23"/>
      <c r="K19" s="56"/>
      <c r="L19" s="57"/>
      <c r="M19" s="75"/>
    </row>
    <row r="20" spans="1:15" x14ac:dyDescent="0.25">
      <c r="A20" s="1" t="s">
        <v>18</v>
      </c>
      <c r="B20" s="1"/>
      <c r="C20" s="1"/>
      <c r="D20" s="1"/>
      <c r="E20" s="1"/>
      <c r="F20" s="11">
        <v>3250</v>
      </c>
      <c r="G20" s="12">
        <v>2735</v>
      </c>
      <c r="H20" s="23">
        <v>3856</v>
      </c>
      <c r="I20" s="61">
        <v>3139.65</v>
      </c>
      <c r="J20" s="23">
        <v>3150</v>
      </c>
      <c r="K20" s="56">
        <f>[1]Expenditure_FinYr2013_14!$F$65</f>
        <v>2033.58</v>
      </c>
      <c r="L20" s="57">
        <v>3500</v>
      </c>
      <c r="M20" s="76">
        <v>3800</v>
      </c>
      <c r="O20" s="20" t="s">
        <v>62</v>
      </c>
    </row>
    <row r="21" spans="1:15" x14ac:dyDescent="0.25">
      <c r="A21" s="1" t="s">
        <v>19</v>
      </c>
      <c r="B21" s="1"/>
      <c r="C21" s="1"/>
      <c r="D21" s="1"/>
      <c r="E21" s="1"/>
      <c r="F21" s="11"/>
      <c r="G21" s="12">
        <v>628</v>
      </c>
      <c r="H21" s="23">
        <v>964</v>
      </c>
      <c r="I21" s="61">
        <v>745.24</v>
      </c>
      <c r="J21" s="23">
        <v>0</v>
      </c>
      <c r="K21" s="56">
        <v>0</v>
      </c>
      <c r="L21" s="57">
        <v>0</v>
      </c>
      <c r="M21" s="76">
        <v>0</v>
      </c>
    </row>
    <row r="22" spans="1:15" x14ac:dyDescent="0.25">
      <c r="A22" s="1" t="s">
        <v>20</v>
      </c>
      <c r="B22" s="1"/>
      <c r="C22" s="1"/>
      <c r="D22" s="1"/>
      <c r="E22" s="1"/>
      <c r="F22" s="11">
        <v>250</v>
      </c>
      <c r="G22" s="12">
        <v>413</v>
      </c>
      <c r="H22" s="23">
        <v>300</v>
      </c>
      <c r="I22" s="61">
        <v>487.27</v>
      </c>
      <c r="J22" s="23">
        <v>450</v>
      </c>
      <c r="K22" s="56">
        <f>[1]Expenditure_FinYr2013_14!$G$65</f>
        <v>133.48000000000002</v>
      </c>
      <c r="L22" s="57">
        <v>300</v>
      </c>
      <c r="M22" s="76">
        <v>350</v>
      </c>
    </row>
    <row r="23" spans="1:15" x14ac:dyDescent="0.25">
      <c r="A23" s="1" t="s">
        <v>21</v>
      </c>
      <c r="B23" s="1"/>
      <c r="C23" s="1"/>
      <c r="D23" s="1"/>
      <c r="E23" s="1"/>
      <c r="F23" s="11">
        <v>1300</v>
      </c>
      <c r="G23" s="12">
        <v>1111</v>
      </c>
      <c r="H23" s="23">
        <v>1350</v>
      </c>
      <c r="I23" s="61">
        <v>1209.79</v>
      </c>
      <c r="J23" s="23">
        <v>1350</v>
      </c>
      <c r="K23" s="56">
        <f>[1]Expenditure_FinYr2013_14!$S$65</f>
        <v>1136.55</v>
      </c>
      <c r="L23" s="57">
        <v>1150</v>
      </c>
      <c r="M23" s="76">
        <v>1200</v>
      </c>
      <c r="O23" s="20"/>
    </row>
    <row r="24" spans="1:15" x14ac:dyDescent="0.25">
      <c r="A24" s="1" t="s">
        <v>22</v>
      </c>
      <c r="B24" s="1"/>
      <c r="C24" s="1"/>
      <c r="D24" s="1"/>
      <c r="E24" s="1"/>
      <c r="F24" s="11">
        <v>100</v>
      </c>
      <c r="G24" s="12">
        <v>110</v>
      </c>
      <c r="H24" s="23">
        <v>130</v>
      </c>
      <c r="I24" s="61">
        <v>90</v>
      </c>
      <c r="J24" s="23">
        <v>130</v>
      </c>
      <c r="K24" s="56">
        <f>[1]Expenditure_FinYr2013_14!$U$23</f>
        <v>92</v>
      </c>
      <c r="L24" s="57">
        <v>92</v>
      </c>
      <c r="M24" s="76">
        <v>100</v>
      </c>
    </row>
    <row r="25" spans="1:15" x14ac:dyDescent="0.25">
      <c r="A25" s="1" t="s">
        <v>23</v>
      </c>
      <c r="B25" s="1"/>
      <c r="C25" s="1"/>
      <c r="D25" s="1"/>
      <c r="E25" s="1"/>
      <c r="F25" s="11">
        <v>30</v>
      </c>
      <c r="G25" s="12">
        <v>30</v>
      </c>
      <c r="H25" s="23">
        <v>30</v>
      </c>
      <c r="I25" s="61">
        <v>40</v>
      </c>
      <c r="J25" s="23">
        <v>40</v>
      </c>
      <c r="K25" s="56">
        <v>45</v>
      </c>
      <c r="L25" s="57">
        <v>45</v>
      </c>
      <c r="M25" s="76">
        <v>45</v>
      </c>
    </row>
    <row r="26" spans="1:15" x14ac:dyDescent="0.25">
      <c r="A26" s="5" t="s">
        <v>51</v>
      </c>
      <c r="B26" s="1"/>
      <c r="C26" s="1"/>
      <c r="D26" s="1"/>
      <c r="E26" s="1"/>
      <c r="F26" s="11"/>
      <c r="G26" s="12"/>
      <c r="H26" s="23"/>
      <c r="I26" s="61"/>
      <c r="J26" s="23">
        <v>0</v>
      </c>
      <c r="K26" s="56">
        <v>94</v>
      </c>
      <c r="L26" s="57">
        <v>94</v>
      </c>
      <c r="M26" s="76">
        <v>100</v>
      </c>
    </row>
    <row r="27" spans="1:15" x14ac:dyDescent="0.25">
      <c r="A27" s="1" t="s">
        <v>30</v>
      </c>
      <c r="B27" s="1"/>
      <c r="C27" s="1"/>
      <c r="D27" s="1"/>
      <c r="E27" s="1"/>
      <c r="F27" s="11">
        <v>40</v>
      </c>
      <c r="G27" s="16">
        <v>40</v>
      </c>
      <c r="H27" s="23">
        <v>40</v>
      </c>
      <c r="I27" s="61">
        <v>20</v>
      </c>
      <c r="J27" s="23">
        <v>40</v>
      </c>
      <c r="K27" s="56">
        <v>0</v>
      </c>
      <c r="L27" s="57">
        <v>20</v>
      </c>
      <c r="M27" s="76">
        <v>25</v>
      </c>
    </row>
    <row r="28" spans="1:15" x14ac:dyDescent="0.25">
      <c r="A28" s="1" t="s">
        <v>31</v>
      </c>
      <c r="B28" s="1"/>
      <c r="C28" s="1"/>
      <c r="D28" s="1"/>
      <c r="E28" s="1"/>
      <c r="F28" s="11">
        <v>40</v>
      </c>
      <c r="G28" s="12">
        <v>40</v>
      </c>
      <c r="H28" s="23">
        <v>60</v>
      </c>
      <c r="I28" s="61">
        <v>53.6</v>
      </c>
      <c r="J28" s="23">
        <v>60</v>
      </c>
      <c r="K28" s="56">
        <v>54.4</v>
      </c>
      <c r="L28" s="57">
        <v>54.4</v>
      </c>
      <c r="M28" s="76">
        <v>60</v>
      </c>
    </row>
    <row r="29" spans="1:15" x14ac:dyDescent="0.25">
      <c r="A29" s="1" t="s">
        <v>24</v>
      </c>
      <c r="B29" s="1"/>
      <c r="C29" s="1"/>
      <c r="D29" s="1"/>
      <c r="E29" s="1"/>
      <c r="F29" s="11">
        <v>110</v>
      </c>
      <c r="G29" s="12"/>
      <c r="H29" s="23">
        <v>110</v>
      </c>
      <c r="I29" s="61">
        <v>110</v>
      </c>
      <c r="J29" s="23">
        <v>110</v>
      </c>
      <c r="K29" s="56">
        <v>110</v>
      </c>
      <c r="L29" s="57">
        <v>110</v>
      </c>
      <c r="M29" s="76">
        <v>110</v>
      </c>
    </row>
    <row r="30" spans="1:15" x14ac:dyDescent="0.25">
      <c r="A30" s="1" t="s">
        <v>25</v>
      </c>
      <c r="B30" s="1"/>
      <c r="C30" s="1"/>
      <c r="D30" s="1"/>
      <c r="E30" s="1"/>
      <c r="F30" s="11">
        <v>150</v>
      </c>
      <c r="G30" s="12">
        <v>100</v>
      </c>
      <c r="H30" s="23">
        <v>150</v>
      </c>
      <c r="I30" s="61">
        <v>0</v>
      </c>
      <c r="J30" s="23">
        <v>150</v>
      </c>
      <c r="K30" s="56">
        <v>0</v>
      </c>
      <c r="L30" s="57">
        <v>150</v>
      </c>
      <c r="M30" s="76">
        <v>150</v>
      </c>
    </row>
    <row r="31" spans="1:15" x14ac:dyDescent="0.25">
      <c r="A31" s="1" t="s">
        <v>26</v>
      </c>
      <c r="B31" s="1"/>
      <c r="C31" s="1"/>
      <c r="D31" s="1"/>
      <c r="E31" s="1"/>
      <c r="F31" s="11">
        <v>150</v>
      </c>
      <c r="G31" s="12">
        <v>100</v>
      </c>
      <c r="H31" s="23">
        <v>150</v>
      </c>
      <c r="I31" s="61">
        <v>100</v>
      </c>
      <c r="J31" s="23">
        <v>150</v>
      </c>
      <c r="K31" s="56">
        <v>0</v>
      </c>
      <c r="L31" s="57">
        <v>150</v>
      </c>
      <c r="M31" s="76">
        <v>150</v>
      </c>
    </row>
    <row r="32" spans="1:15" x14ac:dyDescent="0.25">
      <c r="A32" s="1" t="s">
        <v>27</v>
      </c>
      <c r="B32" s="1"/>
      <c r="C32" s="1"/>
      <c r="D32" s="1"/>
      <c r="E32" s="1"/>
      <c r="F32" s="11">
        <v>150</v>
      </c>
      <c r="G32" s="12">
        <v>160</v>
      </c>
      <c r="H32" s="23">
        <v>180</v>
      </c>
      <c r="I32" s="61">
        <v>140</v>
      </c>
      <c r="J32" s="23">
        <v>180</v>
      </c>
      <c r="K32" s="56">
        <v>0</v>
      </c>
      <c r="L32" s="57">
        <v>200</v>
      </c>
      <c r="M32" s="76">
        <v>200</v>
      </c>
    </row>
    <row r="33" spans="1:15" x14ac:dyDescent="0.25">
      <c r="A33" s="1" t="s">
        <v>28</v>
      </c>
      <c r="B33" s="1"/>
      <c r="C33" s="1"/>
      <c r="D33" s="1"/>
      <c r="E33" s="1"/>
      <c r="F33" s="11">
        <v>500</v>
      </c>
      <c r="G33" s="12">
        <v>385</v>
      </c>
      <c r="H33" s="23">
        <v>500</v>
      </c>
      <c r="I33" s="61">
        <v>155</v>
      </c>
      <c r="J33" s="23">
        <v>175</v>
      </c>
      <c r="K33" s="56">
        <v>100</v>
      </c>
      <c r="L33" s="57">
        <v>100</v>
      </c>
      <c r="M33" s="76">
        <v>100</v>
      </c>
      <c r="O33" t="s">
        <v>75</v>
      </c>
    </row>
    <row r="34" spans="1:15" x14ac:dyDescent="0.25">
      <c r="A34" s="1" t="s">
        <v>29</v>
      </c>
      <c r="B34" s="1"/>
      <c r="C34" s="1"/>
      <c r="D34" s="1"/>
      <c r="E34" s="1"/>
      <c r="F34" s="11"/>
      <c r="G34" s="12"/>
      <c r="H34" s="23">
        <v>150</v>
      </c>
      <c r="I34" s="61">
        <v>250</v>
      </c>
      <c r="J34" s="23">
        <v>300</v>
      </c>
      <c r="K34" s="56">
        <v>31.4</v>
      </c>
      <c r="L34" s="57">
        <v>31.4</v>
      </c>
      <c r="M34" s="76">
        <v>50</v>
      </c>
      <c r="O34" t="s">
        <v>63</v>
      </c>
    </row>
    <row r="35" spans="1:15" x14ac:dyDescent="0.25">
      <c r="A35" s="5" t="s">
        <v>32</v>
      </c>
      <c r="B35" s="1"/>
      <c r="C35" s="1"/>
      <c r="D35" s="1"/>
      <c r="E35" s="1"/>
      <c r="F35" s="11"/>
      <c r="G35" s="12"/>
      <c r="H35" s="23">
        <v>0</v>
      </c>
      <c r="I35" s="61">
        <v>50</v>
      </c>
      <c r="J35" s="23">
        <v>0</v>
      </c>
      <c r="K35" s="56">
        <v>0</v>
      </c>
      <c r="L35" s="57">
        <v>0</v>
      </c>
      <c r="M35" s="76">
        <v>0</v>
      </c>
    </row>
    <row r="36" spans="1:15" x14ac:dyDescent="0.25">
      <c r="A36" s="1" t="s">
        <v>33</v>
      </c>
      <c r="B36" s="1"/>
      <c r="C36" s="1"/>
      <c r="D36" s="1"/>
      <c r="E36" s="1"/>
      <c r="F36" s="11">
        <v>0</v>
      </c>
      <c r="G36" s="12"/>
      <c r="H36" s="23">
        <v>100</v>
      </c>
      <c r="I36" s="61">
        <v>57.4</v>
      </c>
      <c r="J36" s="23">
        <v>100</v>
      </c>
      <c r="K36" s="56">
        <v>0</v>
      </c>
      <c r="L36" s="57">
        <v>0</v>
      </c>
      <c r="M36" s="76">
        <v>0</v>
      </c>
    </row>
    <row r="37" spans="1:15" x14ac:dyDescent="0.25">
      <c r="A37" s="5" t="s">
        <v>52</v>
      </c>
      <c r="B37" s="1"/>
      <c r="C37" s="1"/>
      <c r="D37" s="1"/>
      <c r="E37" s="1"/>
      <c r="F37" s="11"/>
      <c r="G37" s="12"/>
      <c r="H37" s="23">
        <v>0</v>
      </c>
      <c r="I37" s="61">
        <v>25</v>
      </c>
      <c r="J37" s="23">
        <v>0</v>
      </c>
      <c r="K37" s="56">
        <v>0</v>
      </c>
      <c r="L37" s="57">
        <v>0</v>
      </c>
      <c r="M37" s="76">
        <v>0</v>
      </c>
    </row>
    <row r="38" spans="1:15" x14ac:dyDescent="0.25">
      <c r="A38" s="1" t="s">
        <v>34</v>
      </c>
      <c r="B38" s="1"/>
      <c r="C38" s="1"/>
      <c r="D38" s="1"/>
      <c r="E38" s="1"/>
      <c r="F38" s="11">
        <v>75</v>
      </c>
      <c r="G38" s="12">
        <v>450</v>
      </c>
      <c r="H38" s="23">
        <v>100</v>
      </c>
      <c r="I38" s="61">
        <v>70</v>
      </c>
      <c r="J38" s="23">
        <v>100</v>
      </c>
      <c r="K38" s="56">
        <v>85</v>
      </c>
      <c r="L38" s="57">
        <v>85</v>
      </c>
      <c r="M38" s="76">
        <v>0</v>
      </c>
    </row>
    <row r="39" spans="1:15" x14ac:dyDescent="0.25">
      <c r="A39" s="1" t="s">
        <v>35</v>
      </c>
      <c r="B39" s="1"/>
      <c r="C39" s="1"/>
      <c r="D39" s="1"/>
      <c r="E39" s="1"/>
      <c r="F39" s="17">
        <v>1000</v>
      </c>
      <c r="G39" s="12"/>
      <c r="H39" s="23">
        <v>1000</v>
      </c>
      <c r="I39" s="61">
        <v>1000</v>
      </c>
      <c r="J39" s="23">
        <v>2000</v>
      </c>
      <c r="K39" s="56">
        <v>0</v>
      </c>
      <c r="L39" s="57">
        <v>1000</v>
      </c>
      <c r="M39" s="76">
        <v>1000</v>
      </c>
      <c r="O39" s="20"/>
    </row>
    <row r="40" spans="1:15" x14ac:dyDescent="0.25">
      <c r="A40" s="1" t="s">
        <v>16</v>
      </c>
      <c r="B40" s="1"/>
      <c r="C40" s="1"/>
      <c r="D40" s="1"/>
      <c r="E40" s="1"/>
      <c r="F40" s="11"/>
      <c r="G40" s="12"/>
      <c r="H40" s="23">
        <v>100</v>
      </c>
      <c r="I40" s="61">
        <v>61.58</v>
      </c>
      <c r="J40" s="23">
        <v>200</v>
      </c>
      <c r="K40" s="56">
        <v>200</v>
      </c>
      <c r="L40" s="57">
        <v>200</v>
      </c>
      <c r="M40" s="76">
        <v>200</v>
      </c>
    </row>
    <row r="41" spans="1:15" x14ac:dyDescent="0.25">
      <c r="A41" s="33" t="s">
        <v>73</v>
      </c>
      <c r="B41" s="34"/>
      <c r="C41" s="34"/>
      <c r="D41" s="34"/>
      <c r="E41" s="34"/>
      <c r="F41" s="96"/>
      <c r="G41" s="36">
        <v>125</v>
      </c>
      <c r="H41" s="37">
        <v>100</v>
      </c>
      <c r="I41" s="65">
        <v>0</v>
      </c>
      <c r="J41" s="37">
        <v>100</v>
      </c>
      <c r="K41" s="59">
        <v>750</v>
      </c>
      <c r="L41" s="60">
        <v>1935</v>
      </c>
      <c r="M41" s="77">
        <v>0</v>
      </c>
      <c r="O41" s="97"/>
    </row>
    <row r="42" spans="1:15" x14ac:dyDescent="0.25">
      <c r="A42" s="5" t="s">
        <v>37</v>
      </c>
      <c r="B42" s="1"/>
      <c r="C42" s="1"/>
      <c r="D42" s="1"/>
      <c r="E42" s="1"/>
      <c r="F42" s="13"/>
      <c r="G42" s="12"/>
      <c r="H42" s="23">
        <v>0</v>
      </c>
      <c r="I42" s="61">
        <v>150</v>
      </c>
      <c r="J42" s="23">
        <v>200</v>
      </c>
      <c r="K42" s="56">
        <v>180</v>
      </c>
      <c r="L42" s="57">
        <v>180</v>
      </c>
      <c r="M42" s="76">
        <v>260</v>
      </c>
      <c r="O42" t="s">
        <v>64</v>
      </c>
    </row>
    <row r="43" spans="1:15" x14ac:dyDescent="0.25">
      <c r="A43" s="5" t="s">
        <v>38</v>
      </c>
      <c r="B43" s="1"/>
      <c r="C43" s="1"/>
      <c r="D43" s="1"/>
      <c r="E43" s="1"/>
      <c r="F43" s="11"/>
      <c r="G43" s="12">
        <v>898</v>
      </c>
      <c r="H43" s="23">
        <v>0</v>
      </c>
      <c r="I43" s="61">
        <v>0</v>
      </c>
      <c r="J43" s="23">
        <v>0</v>
      </c>
      <c r="K43" s="56">
        <v>0</v>
      </c>
      <c r="L43" s="57">
        <v>0</v>
      </c>
      <c r="M43" s="76">
        <v>0</v>
      </c>
    </row>
    <row r="44" spans="1:15" x14ac:dyDescent="0.25">
      <c r="A44" s="5" t="s">
        <v>39</v>
      </c>
      <c r="B44" s="1"/>
      <c r="C44" s="1"/>
      <c r="D44" s="1"/>
      <c r="E44" s="1"/>
      <c r="F44" s="17"/>
      <c r="G44" s="12"/>
      <c r="H44" s="23">
        <v>1000</v>
      </c>
      <c r="I44" s="61">
        <v>642.47</v>
      </c>
      <c r="J44" s="23">
        <v>0</v>
      </c>
      <c r="K44" s="56">
        <v>0</v>
      </c>
      <c r="L44" s="57">
        <v>0</v>
      </c>
      <c r="M44" s="76">
        <v>0</v>
      </c>
    </row>
    <row r="45" spans="1:15" x14ac:dyDescent="0.25">
      <c r="A45" s="5" t="s">
        <v>40</v>
      </c>
      <c r="B45" s="1"/>
      <c r="C45" s="2"/>
      <c r="D45" s="6"/>
      <c r="E45" s="2"/>
      <c r="F45" s="11"/>
      <c r="G45" s="12"/>
      <c r="H45" s="23"/>
      <c r="I45" s="61">
        <v>679</v>
      </c>
      <c r="J45" s="23">
        <v>0</v>
      </c>
      <c r="K45" s="56">
        <v>0</v>
      </c>
      <c r="L45" s="57">
        <v>0</v>
      </c>
      <c r="M45" s="76">
        <v>0</v>
      </c>
    </row>
    <row r="46" spans="1:15" x14ac:dyDescent="0.25">
      <c r="A46" s="33" t="s">
        <v>57</v>
      </c>
      <c r="B46" s="34"/>
      <c r="C46" s="38"/>
      <c r="D46" s="51"/>
      <c r="E46" s="38"/>
      <c r="F46" s="35"/>
      <c r="G46" s="36"/>
      <c r="H46" s="37"/>
      <c r="I46" s="65"/>
      <c r="J46" s="37"/>
      <c r="K46" s="59">
        <v>15277</v>
      </c>
      <c r="L46" s="60">
        <v>15277</v>
      </c>
      <c r="M46" s="77">
        <v>0</v>
      </c>
      <c r="O46" t="s">
        <v>36</v>
      </c>
    </row>
    <row r="47" spans="1:15" x14ac:dyDescent="0.25">
      <c r="A47" s="5" t="s">
        <v>66</v>
      </c>
      <c r="B47" s="1"/>
      <c r="C47" s="2"/>
      <c r="D47" s="6"/>
      <c r="E47" s="2"/>
      <c r="F47" s="11"/>
      <c r="G47" s="12"/>
      <c r="H47" s="23"/>
      <c r="I47" s="61"/>
      <c r="J47" s="23"/>
      <c r="K47" s="56">
        <v>969</v>
      </c>
      <c r="L47" s="57">
        <v>1050</v>
      </c>
      <c r="M47" s="76">
        <v>750</v>
      </c>
      <c r="O47" t="s">
        <v>65</v>
      </c>
    </row>
    <row r="48" spans="1:15" x14ac:dyDescent="0.25">
      <c r="A48" s="33" t="s">
        <v>74</v>
      </c>
      <c r="B48" s="34"/>
      <c r="C48" s="38"/>
      <c r="D48" s="51"/>
      <c r="E48" s="38"/>
      <c r="F48" s="35"/>
      <c r="G48" s="36"/>
      <c r="H48" s="37"/>
      <c r="I48" s="65"/>
      <c r="J48" s="37"/>
      <c r="K48" s="59">
        <v>1008</v>
      </c>
      <c r="L48" s="60">
        <v>1008</v>
      </c>
      <c r="M48" s="77">
        <v>0</v>
      </c>
      <c r="O48" t="s">
        <v>67</v>
      </c>
    </row>
    <row r="49" spans="1:15" s="95" customFormat="1" x14ac:dyDescent="0.25">
      <c r="A49" s="85" t="s">
        <v>71</v>
      </c>
      <c r="B49" s="86"/>
      <c r="C49" s="87"/>
      <c r="D49" s="88"/>
      <c r="E49" s="87"/>
      <c r="F49" s="89"/>
      <c r="G49" s="90"/>
      <c r="H49" s="91"/>
      <c r="I49" s="92"/>
      <c r="J49" s="91"/>
      <c r="K49" s="93">
        <v>0</v>
      </c>
      <c r="L49" s="94">
        <v>924</v>
      </c>
      <c r="M49" s="76">
        <v>0</v>
      </c>
    </row>
    <row r="50" spans="1:15" s="95" customFormat="1" x14ac:dyDescent="0.25">
      <c r="A50" s="85" t="s">
        <v>72</v>
      </c>
      <c r="B50" s="86"/>
      <c r="C50" s="87"/>
      <c r="D50" s="88"/>
      <c r="E50" s="87"/>
      <c r="F50" s="89"/>
      <c r="G50" s="90"/>
      <c r="H50" s="91"/>
      <c r="I50" s="92"/>
      <c r="J50" s="91"/>
      <c r="K50" s="93">
        <v>0</v>
      </c>
      <c r="L50" s="94">
        <v>247</v>
      </c>
      <c r="M50" s="76">
        <v>250</v>
      </c>
    </row>
    <row r="51" spans="1:15" x14ac:dyDescent="0.25">
      <c r="A51" s="5" t="s">
        <v>41</v>
      </c>
      <c r="B51" s="1"/>
      <c r="C51" s="2"/>
      <c r="D51" s="6"/>
      <c r="E51" s="2"/>
      <c r="F51" s="11"/>
      <c r="G51" s="12"/>
      <c r="H51" s="23"/>
      <c r="I51" s="61"/>
      <c r="J51" s="23">
        <v>1500</v>
      </c>
      <c r="K51" s="56">
        <v>1880</v>
      </c>
      <c r="L51" s="57">
        <v>1880</v>
      </c>
      <c r="M51" s="76">
        <v>1000</v>
      </c>
      <c r="O51" s="20" t="s">
        <v>70</v>
      </c>
    </row>
    <row r="52" spans="1:15" x14ac:dyDescent="0.25">
      <c r="A52" s="5" t="s">
        <v>54</v>
      </c>
      <c r="B52" s="1"/>
      <c r="C52" s="2"/>
      <c r="D52" s="6"/>
      <c r="E52" s="2"/>
      <c r="F52" s="11"/>
      <c r="G52" s="12"/>
      <c r="H52" s="23"/>
      <c r="I52" s="61"/>
      <c r="J52" s="23"/>
      <c r="K52" s="56">
        <v>50</v>
      </c>
      <c r="L52" s="57">
        <v>50</v>
      </c>
      <c r="M52" s="76">
        <v>50</v>
      </c>
      <c r="O52" s="20"/>
    </row>
    <row r="53" spans="1:15" x14ac:dyDescent="0.25">
      <c r="A53" s="5" t="s">
        <v>55</v>
      </c>
      <c r="B53" s="1"/>
      <c r="C53" s="2"/>
      <c r="D53" s="6"/>
      <c r="E53" s="2"/>
      <c r="F53" s="11"/>
      <c r="G53" s="12"/>
      <c r="H53" s="23"/>
      <c r="I53" s="61"/>
      <c r="J53" s="23"/>
      <c r="K53" s="56">
        <v>38</v>
      </c>
      <c r="L53" s="57">
        <v>38</v>
      </c>
      <c r="M53" s="76">
        <v>0</v>
      </c>
      <c r="O53" s="20"/>
    </row>
    <row r="54" spans="1:15" x14ac:dyDescent="0.25">
      <c r="A54" s="5" t="s">
        <v>53</v>
      </c>
      <c r="B54" s="1"/>
      <c r="C54" s="2"/>
      <c r="D54" s="6"/>
      <c r="E54" s="2"/>
      <c r="F54" s="11"/>
      <c r="G54" s="12"/>
      <c r="H54" s="23"/>
      <c r="I54" s="27"/>
      <c r="J54" s="23">
        <v>200</v>
      </c>
      <c r="K54" s="56">
        <v>200</v>
      </c>
      <c r="L54" s="57">
        <v>200</v>
      </c>
      <c r="M54" s="76">
        <v>200</v>
      </c>
      <c r="O54" s="20"/>
    </row>
    <row r="55" spans="1:15" x14ac:dyDescent="0.25">
      <c r="A55" s="5" t="s">
        <v>68</v>
      </c>
      <c r="B55" s="1"/>
      <c r="C55" s="2"/>
      <c r="D55" s="6"/>
      <c r="E55" s="2"/>
      <c r="F55" s="11"/>
      <c r="G55" s="12"/>
      <c r="H55" s="23"/>
      <c r="I55" s="27"/>
      <c r="J55" s="23"/>
      <c r="K55" s="56"/>
      <c r="L55" s="57"/>
      <c r="M55" s="76">
        <v>1000</v>
      </c>
      <c r="O55" t="s">
        <v>76</v>
      </c>
    </row>
    <row r="56" spans="1:15" x14ac:dyDescent="0.25">
      <c r="A56" s="51" t="s">
        <v>58</v>
      </c>
      <c r="B56" s="42"/>
      <c r="C56" s="38"/>
      <c r="D56" s="51"/>
      <c r="E56" s="38"/>
      <c r="F56" s="52">
        <f t="shared" ref="F56:M56" si="1">SUM(F20:F55)</f>
        <v>7145</v>
      </c>
      <c r="G56" s="53">
        <f t="shared" si="1"/>
        <v>7325</v>
      </c>
      <c r="H56" s="66">
        <f t="shared" si="1"/>
        <v>10370</v>
      </c>
      <c r="I56" s="67">
        <f t="shared" si="1"/>
        <v>9276</v>
      </c>
      <c r="J56" s="66">
        <f t="shared" si="1"/>
        <v>10685</v>
      </c>
      <c r="K56" s="68">
        <f t="shared" si="1"/>
        <v>24467.41</v>
      </c>
      <c r="L56" s="69">
        <f t="shared" si="1"/>
        <v>30070.799999999999</v>
      </c>
      <c r="M56" s="81">
        <f t="shared" si="1"/>
        <v>11150</v>
      </c>
    </row>
    <row r="57" spans="1:15" x14ac:dyDescent="0.25">
      <c r="A57" s="6" t="s">
        <v>59</v>
      </c>
      <c r="B57" s="55"/>
      <c r="C57" s="6"/>
      <c r="D57" s="6"/>
      <c r="E57" s="6"/>
      <c r="F57" s="14"/>
      <c r="G57" s="15"/>
      <c r="H57" s="24"/>
      <c r="I57" s="70"/>
      <c r="J57" s="24"/>
      <c r="K57" s="63">
        <f>K56-K46-K48-940</f>
        <v>7242.41</v>
      </c>
      <c r="L57" s="64">
        <f>L56-L41-L46-L48-940</f>
        <v>10910.8</v>
      </c>
      <c r="M57" s="82">
        <f>M56</f>
        <v>11150</v>
      </c>
    </row>
    <row r="58" spans="1:15" x14ac:dyDescent="0.25">
      <c r="A58" s="5" t="s">
        <v>8</v>
      </c>
      <c r="B58" s="1"/>
      <c r="C58" s="1"/>
      <c r="D58" s="1"/>
      <c r="E58" s="1"/>
      <c r="F58" s="11">
        <v>8000</v>
      </c>
      <c r="G58" s="12"/>
      <c r="H58" s="23">
        <v>8500</v>
      </c>
      <c r="I58" s="27"/>
      <c r="J58" s="23">
        <v>8500</v>
      </c>
      <c r="K58" s="56"/>
      <c r="L58" s="57">
        <v>8566</v>
      </c>
      <c r="M58" s="75">
        <v>8591</v>
      </c>
    </row>
    <row r="59" spans="1:15" ht="15.75" thickBot="1" x14ac:dyDescent="0.3">
      <c r="A59" s="5" t="s">
        <v>42</v>
      </c>
      <c r="B59" s="1"/>
      <c r="C59" s="1"/>
      <c r="D59" s="1"/>
      <c r="E59" s="1"/>
      <c r="F59" s="18">
        <v>155</v>
      </c>
      <c r="G59" s="19"/>
      <c r="H59" s="23">
        <v>1870</v>
      </c>
      <c r="I59" s="27"/>
      <c r="J59" s="23">
        <v>2185</v>
      </c>
      <c r="K59" s="56"/>
      <c r="L59" s="57">
        <f>L57-L58</f>
        <v>2344.7999999999993</v>
      </c>
      <c r="M59" s="98">
        <f>M57-M58</f>
        <v>2559</v>
      </c>
    </row>
    <row r="60" spans="1:15" ht="15.75" thickBot="1" x14ac:dyDescent="0.3">
      <c r="H60" s="71" t="s">
        <v>2</v>
      </c>
      <c r="I60" s="73" t="s">
        <v>43</v>
      </c>
      <c r="J60" s="71" t="s">
        <v>2</v>
      </c>
      <c r="K60" s="72" t="s">
        <v>44</v>
      </c>
      <c r="L60" s="73" t="s">
        <v>69</v>
      </c>
      <c r="M60" s="83" t="s">
        <v>2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74" orientation="landscape" horizontalDpi="0" verticalDpi="0" r:id="rId1"/>
  <headerFooter>
    <oddHeader>&amp;L&amp;D&amp;CLudgershall Parish Council
2014-2015 Budget Proposal&amp;RAppendix C
2nd December meeting</oddHeader>
  </headerFooter>
  <rowBreaks count="1" manualBreakCount="1">
    <brk id="1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2017-2018</vt:lpstr>
      <vt:lpstr>2015-16</vt:lpstr>
      <vt:lpstr>Final2014-15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</dc:creator>
  <cp:lastModifiedBy>Parish Clerk</cp:lastModifiedBy>
  <cp:lastPrinted>2016-01-02T15:44:02Z</cp:lastPrinted>
  <dcterms:created xsi:type="dcterms:W3CDTF">2013-03-14T09:34:17Z</dcterms:created>
  <dcterms:modified xsi:type="dcterms:W3CDTF">2018-01-01T21:40:21Z</dcterms:modified>
</cp:coreProperties>
</file>